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_exporty\"/>
    </mc:Choice>
  </mc:AlternateContent>
  <bookViews>
    <workbookView xWindow="0" yWindow="0" windowWidth="0" windowHeight="0"/>
  </bookViews>
  <sheets>
    <sheet name="Rekapitulace stavby" sheetId="1" r:id="rId1"/>
    <sheet name="1148_UB_05_Valy_1 - Uhers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'1148_UB_05_Valy_1 - Uhers...'!$C$127:$K$425</definedName>
    <definedName name="_xlnm.Print_Area" localSheetId="1">'1148_UB_05_Valy_1 - Uhers...'!$C$4:$J$37,'1148_UB_05_Valy_1 - Uhers...'!$C$50:$J$76,'1148_UB_05_Valy_1 - Uhers...'!$C$82:$J$111,'1148_UB_05_Valy_1 - Uhers...'!$C$117:$T$425</definedName>
    <definedName name="_xlnm.Print_Titles" localSheetId="1">'1148_UB_05_Valy_1 - Uhers...'!$127:$127</definedName>
    <definedName name="_xlnm.Print_Area" localSheetId="2">'Seznam figur'!$C$4:$G$151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95"/>
  <c i="2" r="J33"/>
  <c i="1" r="AX95"/>
  <c i="2" r="BI423"/>
  <c r="BH423"/>
  <c r="BG423"/>
  <c r="BF423"/>
  <c r="T423"/>
  <c r="T422"/>
  <c r="R423"/>
  <c r="R422"/>
  <c r="P423"/>
  <c r="P422"/>
  <c r="BI420"/>
  <c r="BH420"/>
  <c r="BG420"/>
  <c r="BF420"/>
  <c r="T420"/>
  <c r="T419"/>
  <c r="R420"/>
  <c r="R419"/>
  <c r="P420"/>
  <c r="P419"/>
  <c r="BI417"/>
  <c r="BH417"/>
  <c r="BG417"/>
  <c r="BF417"/>
  <c r="T417"/>
  <c r="T416"/>
  <c r="R417"/>
  <c r="R416"/>
  <c r="P417"/>
  <c r="P416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5"/>
  <c r="BH375"/>
  <c r="BG375"/>
  <c r="BF375"/>
  <c r="T375"/>
  <c r="R375"/>
  <c r="P375"/>
  <c r="BI373"/>
  <c r="BH373"/>
  <c r="BG373"/>
  <c r="BF373"/>
  <c r="T373"/>
  <c r="R373"/>
  <c r="P373"/>
  <c r="BI369"/>
  <c r="BH369"/>
  <c r="BG369"/>
  <c r="BF369"/>
  <c r="T369"/>
  <c r="R369"/>
  <c r="P369"/>
  <c r="BI366"/>
  <c r="BH366"/>
  <c r="BG366"/>
  <c r="BF366"/>
  <c r="T366"/>
  <c r="R366"/>
  <c r="P366"/>
  <c r="BI361"/>
  <c r="BH361"/>
  <c r="BG361"/>
  <c r="BF361"/>
  <c r="T361"/>
  <c r="T360"/>
  <c r="R361"/>
  <c r="R360"/>
  <c r="P361"/>
  <c r="P360"/>
  <c r="BI356"/>
  <c r="BH356"/>
  <c r="BG356"/>
  <c r="BF356"/>
  <c r="T356"/>
  <c r="R356"/>
  <c r="P356"/>
  <c r="BI352"/>
  <c r="BH352"/>
  <c r="BG352"/>
  <c r="BF352"/>
  <c r="T352"/>
  <c r="R352"/>
  <c r="P352"/>
  <c r="BI348"/>
  <c r="BH348"/>
  <c r="BG348"/>
  <c r="BF348"/>
  <c r="T348"/>
  <c r="R348"/>
  <c r="P348"/>
  <c r="BI344"/>
  <c r="BH344"/>
  <c r="BG344"/>
  <c r="BF344"/>
  <c r="T344"/>
  <c r="R344"/>
  <c r="P344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0"/>
  <c r="BH320"/>
  <c r="BG320"/>
  <c r="BF320"/>
  <c r="T320"/>
  <c r="R320"/>
  <c r="P320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4"/>
  <c r="BH304"/>
  <c r="BG304"/>
  <c r="BF304"/>
  <c r="T304"/>
  <c r="R304"/>
  <c r="P304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7"/>
  <c r="BH287"/>
  <c r="BG287"/>
  <c r="BF287"/>
  <c r="T287"/>
  <c r="R287"/>
  <c r="P287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49"/>
  <c r="BH249"/>
  <c r="BG249"/>
  <c r="BF249"/>
  <c r="T249"/>
  <c r="R249"/>
  <c r="P249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J125"/>
  <c r="J124"/>
  <c r="F124"/>
  <c r="F122"/>
  <c r="E120"/>
  <c r="J90"/>
  <c r="J89"/>
  <c r="F89"/>
  <c r="F87"/>
  <c r="E85"/>
  <c r="J16"/>
  <c r="E16"/>
  <c r="F125"/>
  <c r="J15"/>
  <c r="J10"/>
  <c r="J122"/>
  <c i="1" r="L90"/>
  <c r="AM90"/>
  <c r="AM89"/>
  <c r="L89"/>
  <c r="AM87"/>
  <c r="L87"/>
  <c r="L85"/>
  <c r="L84"/>
  <c i="2" r="BK423"/>
  <c r="J420"/>
  <c r="BK417"/>
  <c r="J413"/>
  <c r="J410"/>
  <c r="BK401"/>
  <c r="BK398"/>
  <c r="J394"/>
  <c r="BK382"/>
  <c r="BK375"/>
  <c r="J369"/>
  <c r="BK356"/>
  <c r="BK338"/>
  <c r="BK330"/>
  <c r="J324"/>
  <c r="BK315"/>
  <c r="BK307"/>
  <c r="J304"/>
  <c r="BK294"/>
  <c r="J287"/>
  <c r="J276"/>
  <c r="BK265"/>
  <c r="J249"/>
  <c r="J233"/>
  <c r="J222"/>
  <c r="BK211"/>
  <c r="J203"/>
  <c r="BK188"/>
  <c r="J170"/>
  <c r="BK157"/>
  <c r="J146"/>
  <c r="J131"/>
  <c r="F33"/>
  <c r="BK257"/>
  <c r="J229"/>
  <c r="J218"/>
  <c r="BK200"/>
  <c r="BK178"/>
  <c r="J167"/>
  <c r="J160"/>
  <c r="J150"/>
  <c r="F34"/>
  <c r="BK404"/>
  <c r="BK388"/>
  <c r="J382"/>
  <c r="BK373"/>
  <c r="BK366"/>
  <c r="BK348"/>
  <c r="J344"/>
  <c r="J327"/>
  <c r="BK311"/>
  <c r="BK300"/>
  <c r="J294"/>
  <c r="BK284"/>
  <c r="BK272"/>
  <c r="J265"/>
  <c r="BK249"/>
  <c r="BK240"/>
  <c r="BK233"/>
  <c r="BK218"/>
  <c r="BK207"/>
  <c r="J196"/>
  <c r="J188"/>
  <c r="J174"/>
  <c r="BK154"/>
  <c r="J138"/>
  <c i="1" r="AS94"/>
  <c i="2" r="J404"/>
  <c r="J391"/>
  <c r="J385"/>
  <c r="J379"/>
  <c r="BK369"/>
  <c r="J361"/>
  <c r="J352"/>
  <c r="J348"/>
  <c r="J338"/>
  <c r="J330"/>
  <c r="BK320"/>
  <c r="J307"/>
  <c r="J297"/>
  <c r="BK291"/>
  <c r="J284"/>
  <c r="BK276"/>
  <c r="J268"/>
  <c r="J261"/>
  <c r="J257"/>
  <c r="BK237"/>
  <c r="J225"/>
  <c r="BK215"/>
  <c r="J200"/>
  <c r="J178"/>
  <c r="BK163"/>
  <c r="J154"/>
  <c r="BK138"/>
  <c r="J142"/>
  <c r="BK420"/>
  <c r="J417"/>
  <c r="J407"/>
  <c r="J401"/>
  <c r="J398"/>
  <c r="BK391"/>
  <c r="BK385"/>
  <c r="J375"/>
  <c r="J366"/>
  <c r="J356"/>
  <c r="BK344"/>
  <c r="J334"/>
  <c r="BK324"/>
  <c r="J315"/>
  <c r="BK304"/>
  <c r="BK297"/>
  <c r="BK287"/>
  <c r="BK280"/>
  <c r="BK268"/>
  <c r="BK259"/>
  <c r="BK254"/>
  <c r="J240"/>
  <c r="BK229"/>
  <c r="J207"/>
  <c r="BK192"/>
  <c r="BK184"/>
  <c r="BK170"/>
  <c r="BK160"/>
  <c r="BK150"/>
  <c r="J134"/>
  <c r="J423"/>
  <c r="BK413"/>
  <c r="BK410"/>
  <c r="BK407"/>
  <c r="BK394"/>
  <c r="J388"/>
  <c r="BK379"/>
  <c r="J373"/>
  <c r="BK361"/>
  <c r="BK352"/>
  <c r="BK334"/>
  <c r="BK327"/>
  <c r="J320"/>
  <c r="J311"/>
  <c r="J300"/>
  <c r="J291"/>
  <c r="J280"/>
  <c r="J272"/>
  <c r="BK261"/>
  <c r="J259"/>
  <c r="J237"/>
  <c r="BK225"/>
  <c r="J215"/>
  <c r="BK203"/>
  <c r="J192"/>
  <c r="BK174"/>
  <c r="J163"/>
  <c r="BK146"/>
  <c r="BK134"/>
  <c r="J32"/>
  <c r="F32"/>
  <c r="J254"/>
  <c r="BK222"/>
  <c r="J211"/>
  <c r="BK196"/>
  <c r="J184"/>
  <c r="BK167"/>
  <c r="J157"/>
  <c r="BK142"/>
  <c r="BK131"/>
  <c r="F35"/>
  <c l="1" r="BK260"/>
  <c r="J260"/>
  <c r="J98"/>
  <c r="BK319"/>
  <c r="J319"/>
  <c r="J100"/>
  <c r="BK365"/>
  <c r="BK364"/>
  <c r="J364"/>
  <c r="J103"/>
  <c r="R260"/>
  <c r="T333"/>
  <c r="BK378"/>
  <c r="J378"/>
  <c r="J106"/>
  <c r="BK397"/>
  <c r="J397"/>
  <c r="J107"/>
  <c r="R130"/>
  <c r="R253"/>
  <c r="T310"/>
  <c r="R319"/>
  <c r="P378"/>
  <c r="P372"/>
  <c r="T260"/>
  <c r="R333"/>
  <c r="T378"/>
  <c r="T372"/>
  <c r="P130"/>
  <c r="T253"/>
  <c r="R310"/>
  <c r="P319"/>
  <c r="R365"/>
  <c r="R364"/>
  <c r="R397"/>
  <c r="P260"/>
  <c r="P333"/>
  <c r="R378"/>
  <c r="R372"/>
  <c r="T130"/>
  <c r="T129"/>
  <c r="P253"/>
  <c r="P310"/>
  <c r="BK333"/>
  <c r="J333"/>
  <c r="J101"/>
  <c r="P365"/>
  <c r="P364"/>
  <c r="P397"/>
  <c r="BK130"/>
  <c r="J130"/>
  <c r="J96"/>
  <c r="BK253"/>
  <c r="J253"/>
  <c r="J97"/>
  <c r="BK310"/>
  <c r="J310"/>
  <c r="J99"/>
  <c r="T319"/>
  <c r="T365"/>
  <c r="T364"/>
  <c r="T397"/>
  <c r="BK360"/>
  <c r="J360"/>
  <c r="J102"/>
  <c r="BK422"/>
  <c r="J422"/>
  <c r="J110"/>
  <c r="BK372"/>
  <c r="J372"/>
  <c r="J105"/>
  <c r="BK416"/>
  <c r="J416"/>
  <c r="J108"/>
  <c r="BK419"/>
  <c r="J419"/>
  <c r="J109"/>
  <c i="1" r="AW95"/>
  <c r="BB95"/>
  <c r="BC95"/>
  <c i="2" r="J87"/>
  <c r="F90"/>
  <c r="BE131"/>
  <c r="BE134"/>
  <c r="BE138"/>
  <c r="BE142"/>
  <c r="BE146"/>
  <c r="BE150"/>
  <c r="BE154"/>
  <c r="BE157"/>
  <c r="BE160"/>
  <c r="BE163"/>
  <c r="BE167"/>
  <c r="BE170"/>
  <c r="BE174"/>
  <c r="BE178"/>
  <c r="BE184"/>
  <c r="BE188"/>
  <c r="BE192"/>
  <c r="BE196"/>
  <c r="BE200"/>
  <c r="BE203"/>
  <c r="BE207"/>
  <c r="BE211"/>
  <c r="BE215"/>
  <c r="BE218"/>
  <c r="BE222"/>
  <c r="BE225"/>
  <c r="BE229"/>
  <c r="BE233"/>
  <c r="BE237"/>
  <c r="BE240"/>
  <c r="BE249"/>
  <c r="BE254"/>
  <c r="BE257"/>
  <c r="BE259"/>
  <c r="BE261"/>
  <c r="BE265"/>
  <c r="BE268"/>
  <c r="BE272"/>
  <c r="BE276"/>
  <c r="BE280"/>
  <c r="BE284"/>
  <c r="BE287"/>
  <c r="BE291"/>
  <c r="BE294"/>
  <c r="BE297"/>
  <c r="BE300"/>
  <c r="BE304"/>
  <c r="BE307"/>
  <c r="BE311"/>
  <c r="BE315"/>
  <c r="BE320"/>
  <c r="BE324"/>
  <c r="BE327"/>
  <c r="BE330"/>
  <c r="BE334"/>
  <c r="BE338"/>
  <c r="BE344"/>
  <c r="BE348"/>
  <c r="BE352"/>
  <c r="BE356"/>
  <c r="BE361"/>
  <c r="BE366"/>
  <c r="BE369"/>
  <c r="BE373"/>
  <c r="BE375"/>
  <c r="BE379"/>
  <c r="BE382"/>
  <c r="BE385"/>
  <c r="BE388"/>
  <c r="BE391"/>
  <c r="BE394"/>
  <c r="BE398"/>
  <c r="BE401"/>
  <c r="BE404"/>
  <c r="BE407"/>
  <c r="BE410"/>
  <c r="BE413"/>
  <c r="BE417"/>
  <c r="BE420"/>
  <c r="BE423"/>
  <c i="1" r="BA95"/>
  <c r="BD95"/>
  <c r="BD94"/>
  <c r="W33"/>
  <c r="BA94"/>
  <c r="W30"/>
  <c r="BC94"/>
  <c r="W32"/>
  <c r="BB94"/>
  <c r="W31"/>
  <c i="2" l="1" r="T128"/>
  <c r="R129"/>
  <c r="R128"/>
  <c r="P129"/>
  <c r="P128"/>
  <c i="1" r="AU95"/>
  <c i="2" r="J365"/>
  <c r="J104"/>
  <c r="BK129"/>
  <c r="J129"/>
  <c r="J95"/>
  <c i="1" r="AU94"/>
  <c r="AX94"/>
  <c i="2" r="J31"/>
  <c i="1" r="AV95"/>
  <c r="AT95"/>
  <c r="AW94"/>
  <c r="AK30"/>
  <c i="2" r="F31"/>
  <c i="1" r="AZ95"/>
  <c r="AZ94"/>
  <c r="W29"/>
  <c r="AY94"/>
  <c i="2" l="1" r="BK128"/>
  <c r="J128"/>
  <c r="J28"/>
  <c i="1" r="AG95"/>
  <c r="AG94"/>
  <c r="AK26"/>
  <c r="AV94"/>
  <c r="AK29"/>
  <c r="AK35"/>
  <c i="2" l="1" r="J37"/>
  <c r="J94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<sst xmlns="http://schemas.openxmlformats.org/spreadsheetml/2006/main">
  <si>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</si>
  <si>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</si>
  <si>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</si>
  <si>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</si>
  <si>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</si>
  <si>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{447a5561-5542-4e84-8b59-3f7a7c3cafc1}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</si>
  <si>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</si>
  <si>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</si>
  <si>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</si>
  <si>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</si>
  <si>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</si>
  <si>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</si>
  <si>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</si>
  <si>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</si>
  <si>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1148_UB_05_Valy_1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</si>
  <si>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</si>
  <si>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</si>
  <si>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Uherský Brod, opravy chodníků 2020. 05 Dolní Valy I. Západ</t>
  </si>
  <si>
    <t>KSO:</t>
  </si>
  <si>
    <t>CC-CZ:</t>
  </si>
  <si>
    <t>Místo:</t>
  </si>
  <si>
    <t>Uherský Brod</t>
  </si>
  <si>
    <t>Datum:</t>
  </si>
  <si>
    <t>5. 1. 2023</t>
  </si>
  <si>
    <t>Zadavatel:</t>
  </si>
  <si>
    <t>IČ:</t>
  </si>
  <si>
    <t>TSUB Uherský Brod</t>
  </si>
  <si>
    <t>DIČ:</t>
  </si>
  <si>
    <t>Uchazeč:</t>
  </si>
  <si>
    <t>Vyplň údaj</t>
  </si>
  <si>
    <t>Projektant:</t>
  </si>
  <si>
    <t>Ing. Kunčík</t>
  </si>
  <si>
    <t>True</t>
  </si>
  <si>
    <t>Zpracovatel:</t>
  </si>
  <si>
    <t>15255174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</si>
  <si>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</si>
  <si>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Položky soupisu prací, které nemají ve sloupci „Cenová soustava“ uveden žádný údaj, nepochází z Cenové soustavy ÚRS (takové položky soupisu prací mají Cenovou soustavu „VLASTNÍ“ – není v tabulce uvedený žádný údaj). Ocenění "vlastní" položky je na základě odborných znalostí a zkušeností projektanta při realizaci obdobných zakázek za období 10-ti let,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</si>
  <si>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</si>
  <si>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</si>
  <si>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</si>
  <si>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</si>
  <si>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</si>
  <si>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</si>
  <si>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</si>
  <si>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</si>
  <si>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</si>
  <si>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</si>
  <si>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</si>
  <si>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</si>
  <si>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</si>
  <si>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</si>
  <si>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</si>
  <si>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</si>
  <si>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</si>
  <si>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</si>
  <si>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</si>
  <si>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</si>
  <si>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</si>
  <si>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</si>
  <si>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</si>
  <si>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</si>
  <si>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</si>
  <si>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</si>
  <si>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</si>
  <si>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</si>
  <si>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</si>
  <si>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</si>
  <si>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</si>
  <si>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</si>
  <si>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</si>
  <si>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</si>
  <si>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</si>
  <si>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</si>
  <si>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</si>
  <si>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</si>
  <si>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</si>
  <si>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</si>
  <si>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</si>
  <si>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</si>
  <si>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</si>
  <si>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</si>
  <si>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</si>
  <si>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</si>
  <si>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</si>
  <si>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odst_30_30</t>
  </si>
  <si>
    <t>324,6</t>
  </si>
  <si>
    <t>2</t>
  </si>
  <si>
    <t>odst_dl_vege</t>
  </si>
  <si>
    <t>156,5</t>
  </si>
  <si>
    <t>KRYCÍ LIST SOUPISU PRACÍ</t>
  </si>
  <si>
    <t>rýha_kabel</t>
  </si>
  <si>
    <t>92,8</t>
  </si>
  <si>
    <t>obet_kabel</t>
  </si>
  <si>
    <t>17,4</t>
  </si>
  <si>
    <t>obsyp_kabel</t>
  </si>
  <si>
    <t>11,6</t>
  </si>
  <si>
    <t>zásyp_ryhy_kab</t>
  </si>
  <si>
    <t>63,8</t>
  </si>
  <si>
    <t>folie</t>
  </si>
  <si>
    <t>51,4</t>
  </si>
  <si>
    <t>odst_dlaž_cihel</t>
  </si>
  <si>
    <t>5</t>
  </si>
  <si>
    <t>new_sil_obr</t>
  </si>
  <si>
    <t>175,29</t>
  </si>
  <si>
    <t>odkop_sil</t>
  </si>
  <si>
    <t>119,85</t>
  </si>
  <si>
    <t>rýhy_suma</t>
  </si>
  <si>
    <t>136,623</t>
  </si>
  <si>
    <t>rýhy_obrub</t>
  </si>
  <si>
    <t>43,823</t>
  </si>
  <si>
    <t>nasyp_za_obrub</t>
  </si>
  <si>
    <t>23,7</t>
  </si>
  <si>
    <t>pláň</t>
  </si>
  <si>
    <t>545,245</t>
  </si>
  <si>
    <t>DL_slepec</t>
  </si>
  <si>
    <t>3,6</t>
  </si>
  <si>
    <t>DL_šedo_čer</t>
  </si>
  <si>
    <t>361,2</t>
  </si>
  <si>
    <t>DL_žula</t>
  </si>
  <si>
    <t>1,5</t>
  </si>
  <si>
    <t>DL_drenážní</t>
  </si>
  <si>
    <t>91,3</t>
  </si>
  <si>
    <t>zemina_odvoz</t>
  </si>
  <si>
    <t>232,773</t>
  </si>
  <si>
    <t>humus</t>
  </si>
  <si>
    <t>66,9</t>
  </si>
  <si>
    <t>ornice</t>
  </si>
  <si>
    <t>6,69</t>
  </si>
  <si>
    <t>hmot_zabradli</t>
  </si>
  <si>
    <t>0,48</t>
  </si>
  <si>
    <t>suť_suma</t>
  </si>
  <si>
    <t>287,037</t>
  </si>
  <si>
    <t>sklad_beton</t>
  </si>
  <si>
    <t>144,272</t>
  </si>
  <si>
    <t>sklad_štěrk</t>
  </si>
  <si>
    <t>142,765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</si>
  <si>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</si>
  <si>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</si>
  <si>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</si>
  <si>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</si>
  <si>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</si>
  <si>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</si>
  <si>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</si>
  <si>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</si>
  <si>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</si>
  <si>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</si>
  <si>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</si>
  <si>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</si>
  <si>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</si>
  <si>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</si>
  <si>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</si>
  <si>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</si>
  <si>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</si>
  <si>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</si>
  <si>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</si>
  <si>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</si>
  <si>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</si>
  <si>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</si>
  <si>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</si>
  <si>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</si>
  <si>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</si>
  <si>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</si>
  <si>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</si>
  <si>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</si>
  <si>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</si>
  <si>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</si>
  <si>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</si>
  <si>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</si>
  <si>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</si>
  <si>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</si>
  <si>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</si>
  <si>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</si>
  <si>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</si>
  <si>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</si>
  <si>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</si>
  <si>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</si>
  <si>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</si>
  <si>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</si>
  <si>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2023 01</t>
  </si>
  <si>
    <t>4</t>
  </si>
  <si>
    <t>-605889510</t>
  </si>
  <si>
    <t>PP</t>
  </si>
  <si>
    <t>Odstranění křovin a stromů s odstraněním kořenů ručně průměru kmene do 100 mm jakékoliv plochy v rovině nebo ve svahu o sklonu do 1:5</t>
  </si>
  <si>
    <t>Online PSC</t>
  </si>
  <si>
    <t>https://podminky.urs.cz/item/CS_URS_2023_01/111211101</t>
  </si>
  <si>
    <t>113106121</t>
  </si>
  <si>
    <t>Rozebrání dlažeb z betonových nebo kamenných dlaždic komunikací pro pěší ručně</t>
  </si>
  <si>
    <t>-1446317565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</si>
  <si>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</si>
  <si>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https://podminky.urs.cz/item/CS_URS_2023_01/113106121</t>
  </si>
  <si>
    <t>VV</t>
  </si>
  <si>
    <t>3</t>
  </si>
  <si>
    <t>113106142</t>
  </si>
  <si>
    <t>Rozebrání dlažeb z betonových nebo kamenných dlaždic komunikací pro pěší strojně pl přes 50 m2</t>
  </si>
  <si>
    <t>-262228584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</si>
  <si>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</si>
  <si>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https://podminky.urs.cz/item/CS_URS_2023_01/113106142</t>
  </si>
  <si>
    <t>214,6+110</t>
  </si>
  <si>
    <t>113106195</t>
  </si>
  <si>
    <t>Rozebrání dlažeb vozovek z vegetační dlažby betonové s ložem z kameniva strojně pl do 50 m2</t>
  </si>
  <si>
    <t>-471051780</t>
  </si>
  <si>
    <t>Rozebrání dlažeb vozovek a ploch s přemístěním hmot na skládku na vzdálenost do 3 m nebo s naložením na dopravní prostředek, s jakoukoliv výplní spár strojně plochy jednotlivě do 50 m2 z vegetační dlažby s ložem z kameniva betonové</t>
  </si>
  <si>
    <t>https://podminky.urs.cz/item/CS_URS_2023_01/113106195</t>
  </si>
  <si>
    <t>113107152</t>
  </si>
  <si>
    <t>Odstranění podkladu z kameniva těženého tl přes 100 do 200 mm strojně pl přes 50 do 200 m2</t>
  </si>
  <si>
    <t>2120548429</t>
  </si>
  <si>
    <t>Odstranění podkladů nebo krytů strojně plochy jednotlivě přes 50 m2 do 200 m2 s přemístěním hmot na skládku na vzdálenost do 20 m nebo s naložením na dopravní prostředek z kameniva těženého, o tl. vrstvy přes 100 do 200 mm</t>
  </si>
  <si>
    <t>https://podminky.urs.cz/item/CS_URS_2023_01/113107152</t>
  </si>
  <si>
    <t>6</t>
  </si>
  <si>
    <t>113107322</t>
  </si>
  <si>
    <t>Odstranění podkladu z kameniva drceného tl přes 100 do 200 mm strojně pl do 50 m2</t>
  </si>
  <si>
    <t>-1063588603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</si>
  <si>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</si>
  <si>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https://podminky.urs.cz/item/CS_URS_2023_01/113107322</t>
  </si>
  <si>
    <t>7</t>
  </si>
  <si>
    <t>113202111</t>
  </si>
  <si>
    <t>Vytrhání obrub krajníků obrubníků stojatých</t>
  </si>
  <si>
    <t>m</t>
  </si>
  <si>
    <t>-1249052208</t>
  </si>
  <si>
    <t>Vytrhání obrub s vybouráním lože, s přemístěním hmot na skládku na vzdálenost do 3 m nebo s naložením na dopravní prostředek z krajníků nebo obrubníků stojatých</t>
  </si>
  <si>
    <t>https://podminky.urs.cz/item/CS_URS_2023_01/113202111</t>
  </si>
  <si>
    <t>8</t>
  </si>
  <si>
    <t>113204111</t>
  </si>
  <si>
    <t>Vytrhání obrub záhonových</t>
  </si>
  <si>
    <t>-231757971</t>
  </si>
  <si>
    <t>Vytrhání obrub s vybouráním lože, s přemístěním hmot na skládku na vzdálenost do 3 m nebo s naložením na dopravní prostředek záhonových</t>
  </si>
  <si>
    <t>https://podminky.urs.cz/item/CS_URS_2023_01/113204111</t>
  </si>
  <si>
    <t>9</t>
  </si>
  <si>
    <t>119001421</t>
  </si>
  <si>
    <t>Dočasné zajištění kabelů a kabelových tratí ze 3 volně ložených kabelů</t>
  </si>
  <si>
    <t>-154907873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</si>
  <si>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</si>
  <si>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https://podminky.urs.cz/item/CS_URS_2023_01/119001421</t>
  </si>
  <si>
    <t>10</t>
  </si>
  <si>
    <t>122151401</t>
  </si>
  <si>
    <t>Vykopávky v zemníku na suchu v hornině třídy těžitelnosti I skupiny 1 a 2 objem do 20 m3 strojně</t>
  </si>
  <si>
    <t>m3</t>
  </si>
  <si>
    <t>126608724</t>
  </si>
  <si>
    <t>Vykopávky v zemnících na suchu strojně zapažených i nezapažených v hornině třídy těžitelnosti I skupiny 1 a 2 do 20 m3</t>
  </si>
  <si>
    <t>https://podminky.urs.cz/item/CS_URS_2023_01/122151401</t>
  </si>
  <si>
    <t>humus*0,1</t>
  </si>
  <si>
    <t>11</t>
  </si>
  <si>
    <t>M</t>
  </si>
  <si>
    <t>10364101</t>
  </si>
  <si>
    <t>zemina pro terénní úpravy - ornice</t>
  </si>
  <si>
    <t>t</t>
  </si>
  <si>
    <t>1352320130</t>
  </si>
  <si>
    <t>ornice*1,7</t>
  </si>
  <si>
    <t>12</t>
  </si>
  <si>
    <t>122252204</t>
  </si>
  <si>
    <t>Odkopávky a prokopávky nezapažené pro silnice a dálnice v hornině třídy těžitelnosti I objem do 500 m3 strojně</t>
  </si>
  <si>
    <t>-854085029</t>
  </si>
  <si>
    <t>Odkopávky a prokopávky nezapažené pro silnice a dálnice strojně v hornině třídy těžitelnosti I přes 100 do 500 m3</t>
  </si>
  <si>
    <t>https://podminky.urs.cz/item/CS_URS_2023_01/122252204</t>
  </si>
  <si>
    <t>odst_30_30*0,25+odst_dl_vege*0,2+1,6*0,5+0,5*13,2</t>
  </si>
  <si>
    <t>13</t>
  </si>
  <si>
    <t>129001101</t>
  </si>
  <si>
    <t>Příplatek za ztížení odkopávky nebo prokopávky v blízkosti inženýrských sítí</t>
  </si>
  <si>
    <t>-740297232</t>
  </si>
  <si>
    <t>Příplatek k cenám vykopávek za ztížení vykopávky v blízkosti podzemního vedení nebo výbušnin v horninách jakékoliv třídy</t>
  </si>
  <si>
    <t>https://podminky.urs.cz/item/CS_URS_2023_01/129001101</t>
  </si>
  <si>
    <t>232*0,5*0,8</t>
  </si>
  <si>
    <t>14</t>
  </si>
  <si>
    <t>132251104</t>
  </si>
  <si>
    <t>Hloubení rýh nezapažených š do 800 mm v hornině třídy těžitelnosti I skupiny 3 objem přes 100 m3 strojně</t>
  </si>
  <si>
    <t>431496843</t>
  </si>
  <si>
    <t>Hloubení nezapažených rýh šířky do 800 mm strojně s urovnáním dna do předepsaného profilu a spádu v hornině třídy těžitelnosti I skupiny 3 přes 100 m3</t>
  </si>
  <si>
    <t>https://podminky.urs.cz/item/CS_URS_2023_01/132251104</t>
  </si>
  <si>
    <t>new_sil_obr*0,5*0,5</t>
  </si>
  <si>
    <t>Součet</t>
  </si>
  <si>
    <t>162651112</t>
  </si>
  <si>
    <t>Vodorovné přemístění přes 4 000 do 5000 m výkopku/sypaniny z horniny třídy těžitelnosti I skupiny 1 až 3</t>
  </si>
  <si>
    <t>839642132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</si>
  <si>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</si>
  <si>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https://podminky.urs.cz/item/CS_URS_2023_01/162651112</t>
  </si>
  <si>
    <t>nasyp_za_obrub*2+ornice</t>
  </si>
  <si>
    <t>16</t>
  </si>
  <si>
    <t>162751117</t>
  </si>
  <si>
    <t>Vodorovné přemístění přes 9 000 do 10000 m výkopku/sypaniny z horniny třídy těžitelnosti I skupiny 1 až 3</t>
  </si>
  <si>
    <t>-1042965821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</si>
  <si>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</si>
  <si>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</si>
  <si>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odkop_sil-nasyp_za_obrub+rýhy_suma</t>
  </si>
  <si>
    <t>17</t>
  </si>
  <si>
    <t>162751119</t>
  </si>
  <si>
    <t>Příplatek k vodorovnému přemístění výkopku/sypaniny z horniny třídy těžitelnosti I skupiny 1 až 3 ZKD 1000 m přes 10000 m</t>
  </si>
  <si>
    <t>956772073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</si>
  <si>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</si>
  <si>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</si>
  <si>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zemina_odvoz*12</t>
  </si>
  <si>
    <t>18</t>
  </si>
  <si>
    <t>167151101</t>
  </si>
  <si>
    <t>Nakládání výkopku z hornin třídy těžitelnosti I skupiny 1 až 3 do 100 m3</t>
  </si>
  <si>
    <t>1897581636</t>
  </si>
  <si>
    <t>Nakládání, skládání a překládání neulehlého výkopku nebo sypaniny strojně nakládání, množství do 100 m3, z horniny třídy těžitelnosti I, skupiny 1 až 3</t>
  </si>
  <si>
    <t>https://podminky.urs.cz/item/CS_URS_2023_01/167151101</t>
  </si>
  <si>
    <t>19</t>
  </si>
  <si>
    <t>17120122R</t>
  </si>
  <si>
    <t>Poplatek za uložení na skládce (skládkovné) zeminy a kamení kód odpadu 17 05 04 - poptaná cena</t>
  </si>
  <si>
    <t>-1981363689</t>
  </si>
  <si>
    <t>Poplatek za uložení stavebního odpadu na skládce (skládkovné) zeminy a kamení zatříděného do Katalogu odpadů pod kódem 17 05 04</t>
  </si>
  <si>
    <t>zemina_odvoz*1,7</t>
  </si>
  <si>
    <t>20</t>
  </si>
  <si>
    <t>171251101</t>
  </si>
  <si>
    <t>Uložení sypaniny do násypů nezhutněných strojně</t>
  </si>
  <si>
    <t>2121873831</t>
  </si>
  <si>
    <t>Uložení sypanin do násypů strojně s rozprostřením sypaniny ve vrstvách a s hrubým urovnáním nezhutněných jakékoliv třídy těžitelnosti</t>
  </si>
  <si>
    <t>https://podminky.urs.cz/item/CS_URS_2023_01/171251101</t>
  </si>
  <si>
    <t>0,5*0,5*94,8</t>
  </si>
  <si>
    <t>171251201</t>
  </si>
  <si>
    <t>Uložení sypaniny na skládky nebo meziskládky</t>
  </si>
  <si>
    <t>1070005208</t>
  </si>
  <si>
    <t>Uložení sypaniny na skládky nebo meziskládky bez hutnění s upravením uložené sypaniny do předepsaného tvaru</t>
  </si>
  <si>
    <t>https://podminky.urs.cz/item/CS_URS_2023_01/171251201</t>
  </si>
  <si>
    <t>22</t>
  </si>
  <si>
    <t>174151101</t>
  </si>
  <si>
    <t>Zásyp jam, šachet rýh nebo kolem objektů sypaninou se zhutněním</t>
  </si>
  <si>
    <t>1094848029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</si>
  <si>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</si>
  <si>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</si>
  <si>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rýha_kabel-obsyp_kabel-obet_kabel</t>
  </si>
  <si>
    <t>23</t>
  </si>
  <si>
    <t>58344197</t>
  </si>
  <si>
    <t>štěrkodrť frakce 0/63</t>
  </si>
  <si>
    <t>-820600102</t>
  </si>
  <si>
    <t>zásyp_ryhy_kab*2</t>
  </si>
  <si>
    <t>24</t>
  </si>
  <si>
    <t>175151101</t>
  </si>
  <si>
    <t>Obsypání potrubí strojně sypaninou bez prohození, uloženou do 3 m</t>
  </si>
  <si>
    <t>1851103260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</si>
  <si>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</si>
  <si>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https://podminky.urs.cz/item/CS_URS_2023_01/175151101</t>
  </si>
  <si>
    <t>232*0,5*0,1</t>
  </si>
  <si>
    <t>25</t>
  </si>
  <si>
    <t>58337308</t>
  </si>
  <si>
    <t>štěrkopísek frakce 0/2</t>
  </si>
  <si>
    <t>-1062689552</t>
  </si>
  <si>
    <t>11,6*2 'Přepočtené koeficientem množství</t>
  </si>
  <si>
    <t>26</t>
  </si>
  <si>
    <t>181101132</t>
  </si>
  <si>
    <t>Úprava pozemku s rozpojením, přehrnutím, urovnáním a přehrnutím přes 20 do 40 m zeminy skupiny 3</t>
  </si>
  <si>
    <t>1489066154</t>
  </si>
  <si>
    <t>Úprava pozemku s rozpojením a přehrnutím včetně urovnání v zemině skupiny 3, s přemístěním na vzdálenost přes 20 do 40 m</t>
  </si>
  <si>
    <t>https://podminky.urs.cz/item/CS_URS_2023_01/181101132</t>
  </si>
  <si>
    <t>humus*0,2</t>
  </si>
  <si>
    <t>27</t>
  </si>
  <si>
    <t>181311103</t>
  </si>
  <si>
    <t>Rozprostření ornice tl vrstvy do 200 mm v rovině nebo ve svahu do 1:5 ručně</t>
  </si>
  <si>
    <t>144300107</t>
  </si>
  <si>
    <t>Rozprostření a urovnání ornice v rovině nebo ve svahu sklonu do 1:5 ručně při souvislé ploše, tl. vrstvy do 200 mm</t>
  </si>
  <si>
    <t>https://podminky.urs.cz/item/CS_URS_2023_01/181311103</t>
  </si>
  <si>
    <t>46,6+20,3</t>
  </si>
  <si>
    <t>28</t>
  </si>
  <si>
    <t>181411131</t>
  </si>
  <si>
    <t>Založení parkového trávníku výsevem pl do 1000 m2 v rovině a ve svahu do 1:5</t>
  </si>
  <si>
    <t>-1819498303</t>
  </si>
  <si>
    <t>Založení trávníku na půdě předem připravené plochy do 1000 m2 výsevem včetně utažení parkového v rovině nebo na svahu do 1:5</t>
  </si>
  <si>
    <t>https://podminky.urs.cz/item/CS_URS_2023_01/181411131</t>
  </si>
  <si>
    <t>29</t>
  </si>
  <si>
    <t>00572420</t>
  </si>
  <si>
    <t>osivo směs travní parková okrasná</t>
  </si>
  <si>
    <t>kg</t>
  </si>
  <si>
    <t>-1508539700</t>
  </si>
  <si>
    <t>66,9*0,02 'Přepočtené koeficientem množství</t>
  </si>
  <si>
    <t>30</t>
  </si>
  <si>
    <t>181951112</t>
  </si>
  <si>
    <t>Úprava pláně v hornině třídy těžitelnosti I skupiny 1 až 3 se zhutněním strojně</t>
  </si>
  <si>
    <t>-321358099</t>
  </si>
  <si>
    <t>Úprava pláně vyrovnáním výškových rozdílů strojně v hornině třídy těžitelnosti I, skupiny 1 až 3 se zhutněním</t>
  </si>
  <si>
    <t>https://podminky.urs.cz/item/CS_URS_2023_01/181951112</t>
  </si>
  <si>
    <t>new_sil_obr*0,5</t>
  </si>
  <si>
    <t>360,8+0,4</t>
  </si>
  <si>
    <t>0,3+3,3</t>
  </si>
  <si>
    <t>31</t>
  </si>
  <si>
    <t>182251101</t>
  </si>
  <si>
    <t>Svahování násypů strojně</t>
  </si>
  <si>
    <t>1722609194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</si>
  <si>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</si>
  <si>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</si>
  <si>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Svislé a kompletní konstrukce</t>
  </si>
  <si>
    <t>32</t>
  </si>
  <si>
    <t>388381XR</t>
  </si>
  <si>
    <t>Kabelovod - trubky polyetylen PE 110</t>
  </si>
  <si>
    <t>-1167301973</t>
  </si>
  <si>
    <t>P</t>
  </si>
  <si>
    <t>Poznámka k položce:_x000d_
Osazení kabelovodu z trubek DN 110</t>
  </si>
  <si>
    <t>33</t>
  </si>
  <si>
    <t>28611170</t>
  </si>
  <si>
    <t>trubka kanalizační PVC DN 110x1000mm SN10</t>
  </si>
  <si>
    <t>1397449713</t>
  </si>
  <si>
    <t>34</t>
  </si>
  <si>
    <t>28613903R</t>
  </si>
  <si>
    <t>Krycí fólie - kabel</t>
  </si>
  <si>
    <t>798849450</t>
  </si>
  <si>
    <t>Komunikace pozemní</t>
  </si>
  <si>
    <t>35</t>
  </si>
  <si>
    <t>561041111</t>
  </si>
  <si>
    <t>Zřízení podkladu ze zeminy upravené vápnem, cementem, směsnými pojivy tl přes 250 do 300 mm pl do 1000 m2</t>
  </si>
  <si>
    <t>471370019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</si>
  <si>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</si>
  <si>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https://podminky.urs.cz/item/CS_URS_2023_01/561041111</t>
  </si>
  <si>
    <t>36</t>
  </si>
  <si>
    <t>58530171</t>
  </si>
  <si>
    <t>vápno nehašené CL 90-Q pro úpravu zemin bezprašné</t>
  </si>
  <si>
    <t>-1221059355</t>
  </si>
  <si>
    <t>545,245*0,01062 'Přepočtené koeficientem množství</t>
  </si>
  <si>
    <t>37</t>
  </si>
  <si>
    <t>564851011</t>
  </si>
  <si>
    <t>Podklad ze štěrkodrtě ŠD plochy do 100 m2 tl 150 mm</t>
  </si>
  <si>
    <t>1959078344</t>
  </si>
  <si>
    <t>Podklad ze štěrkodrti ŠD s rozprostřením a zhutněním plochy jednotlivě do 100 m2, po zhutnění tl. 150 mm</t>
  </si>
  <si>
    <t>https://podminky.urs.cz/item/CS_URS_2023_01/564851011</t>
  </si>
  <si>
    <t>38</t>
  </si>
  <si>
    <t>564851111</t>
  </si>
  <si>
    <t>Podklad ze štěrkodrtě ŠD plochy přes 100 m2 tl 150 mm</t>
  </si>
  <si>
    <t>-446474813</t>
  </si>
  <si>
    <t>Podklad ze štěrkodrti ŠD s rozprostřením a zhutněním plochy přes 100 m2, po zhutnění tl. 150 mm</t>
  </si>
  <si>
    <t>https://podminky.urs.cz/item/CS_URS_2023_01/564851111</t>
  </si>
  <si>
    <t>DL_drenážní+DL_slepec+DL_šedo_čer+DL_žula</t>
  </si>
  <si>
    <t>39</t>
  </si>
  <si>
    <t>564861111</t>
  </si>
  <si>
    <t>Podklad ze štěrkodrtě ŠD plochy přes 100 m2 tl 200 mm</t>
  </si>
  <si>
    <t>-1374294277</t>
  </si>
  <si>
    <t>Podklad ze štěrkodrti ŠD s rozprostřením a zhutněním plochy přes 100 m2, po zhutnění tl. 200 mm</t>
  </si>
  <si>
    <t>https://podminky.urs.cz/item/CS_URS_2023_01/564861111</t>
  </si>
  <si>
    <t>40</t>
  </si>
  <si>
    <t>591211111</t>
  </si>
  <si>
    <t>Kladení dlažby z kostek drobných z kamene do lože z kameniva těženého tl 50 mm</t>
  </si>
  <si>
    <t>1519891347</t>
  </si>
  <si>
    <t>Kladení dlažby z kostek s provedením lože do tl. 50 mm, s vyplněním spár, s dvojím beraněním a se smetením přebytečného materiálu na krajnici drobných z kamene, do lože z kameniva těženého</t>
  </si>
  <si>
    <t>https://podminky.urs.cz/item/CS_URS_2023_01/591211111</t>
  </si>
  <si>
    <t>41</t>
  </si>
  <si>
    <t>58381007</t>
  </si>
  <si>
    <t>kostka štípaná dlažební žula drobná 8/10</t>
  </si>
  <si>
    <t>-489206716</t>
  </si>
  <si>
    <t>1,5*1,02 'Přepočtené koeficientem množství</t>
  </si>
  <si>
    <t>42</t>
  </si>
  <si>
    <t>596212213</t>
  </si>
  <si>
    <t>Kladení zámkové dlažby pozemních komunikací ručně tl 80 mm skupiny A pl přes 300 m2</t>
  </si>
  <si>
    <t>-97836574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</si>
  <si>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300 m2</t>
  </si>
  <si>
    <t>https://podminky.urs.cz/item/CS_URS_2023_01/596212213</t>
  </si>
  <si>
    <t>DL_slepec+DL_šedo_čer</t>
  </si>
  <si>
    <t>43</t>
  </si>
  <si>
    <t>59245226</t>
  </si>
  <si>
    <t>dlažba tvar obdélník betonová pro nevidomé 200x100x80mm barevná</t>
  </si>
  <si>
    <t>2109663923</t>
  </si>
  <si>
    <t>3,6*1,01 'Přepočtené koeficientem množství</t>
  </si>
  <si>
    <t>44</t>
  </si>
  <si>
    <t>59245030</t>
  </si>
  <si>
    <t>dlažba tvar čtverec betonová 200x200x80mm přírodní</t>
  </si>
  <si>
    <t>2046960626</t>
  </si>
  <si>
    <t>260,064*1,01 'Přepočtené koeficientem množství</t>
  </si>
  <si>
    <t>45</t>
  </si>
  <si>
    <t>59245009</t>
  </si>
  <si>
    <t>dlažba tvar čtverec betonová 100x100x80mm barevná</t>
  </si>
  <si>
    <t>-63548148</t>
  </si>
  <si>
    <t>101,136*1,01 'Přepočtené koeficientem množství</t>
  </si>
  <si>
    <t>46</t>
  </si>
  <si>
    <t>596412211</t>
  </si>
  <si>
    <t>Kladení dlažby z vegetačních tvárnic pozemních komunikací tl 80 mm pl přes 50 do 100 m2</t>
  </si>
  <si>
    <t>1893545893</t>
  </si>
  <si>
    <t>Kladení dlažby z betonových vegetačních dlaždic pozemních komunikací s ložem z kameniva těženého nebo drceného tl. do 50 mm, s vyplněním spár a vegetačních otvorů, s hutněním vibrováním tl. 80 mm, pro plochy přes 50 do 100 m2</t>
  </si>
  <si>
    <t>https://podminky.urs.cz/item/CS_URS_2023_01/596412211</t>
  </si>
  <si>
    <t>47</t>
  </si>
  <si>
    <t>59245035</t>
  </si>
  <si>
    <t>dlažba plošná betonová vegetační 200x200x80mm přírodní</t>
  </si>
  <si>
    <t>910201607</t>
  </si>
  <si>
    <t>91,3*1,03 'Přepočtené koeficientem množství</t>
  </si>
  <si>
    <t>48</t>
  </si>
  <si>
    <t>58343810</t>
  </si>
  <si>
    <t>kamenivo drcené hrubé frakce 4/8</t>
  </si>
  <si>
    <t>-1388231131</t>
  </si>
  <si>
    <t>91,3*0,0448 'Přepočtené koeficientem množství</t>
  </si>
  <si>
    <t>Trubní vedení</t>
  </si>
  <si>
    <t>49</t>
  </si>
  <si>
    <t>899431111</t>
  </si>
  <si>
    <t>Výšková úprava uličního vstupu nebo vpusti do 200 mm zvýšením krycího hrnce, šoupěte nebo hydrantu</t>
  </si>
  <si>
    <t>kus</t>
  </si>
  <si>
    <t>-1890159653</t>
  </si>
  <si>
    <t>Výšková úprava uličního vstupu nebo vpusti do 200 mm zvýšením krycího hrnce, šoupěte nebo hydrantu bez úpravy armatur</t>
  </si>
  <si>
    <t>https://podminky.urs.cz/item/CS_URS_2023_01/899431111</t>
  </si>
  <si>
    <t>7+1</t>
  </si>
  <si>
    <t>50</t>
  </si>
  <si>
    <t>899623141</t>
  </si>
  <si>
    <t>Obetonování potrubí nebo zdiva stok betonem prostým tř. C 12/15 v otevřeném výkopu</t>
  </si>
  <si>
    <t>671107013</t>
  </si>
  <si>
    <t>Obetonování potrubí nebo zdiva stok betonem prostým v otevřeném výkopu, betonem tř. C 12/15</t>
  </si>
  <si>
    <t>https://podminky.urs.cz/item/CS_URS_2023_01/899623141</t>
  </si>
  <si>
    <t>232*0,15*0,5</t>
  </si>
  <si>
    <t>Ostatní konstrukce a práce, bourání</t>
  </si>
  <si>
    <t>51</t>
  </si>
  <si>
    <t>916131213</t>
  </si>
  <si>
    <t>Osazení silničního obrubníku betonového stojatého s boční opěrou do lože z betonu prostého</t>
  </si>
  <si>
    <t>2054991807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</si>
  <si>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</si>
  <si>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</si>
  <si>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94,8+80,49</t>
  </si>
  <si>
    <t>52</t>
  </si>
  <si>
    <t>59217031</t>
  </si>
  <si>
    <t>obrubník betonový silniční 1000x150x250mm</t>
  </si>
  <si>
    <t>-35096261</t>
  </si>
  <si>
    <t>173,29*1,02 'Přepočtené koeficientem množství</t>
  </si>
  <si>
    <t>53</t>
  </si>
  <si>
    <t>59217030</t>
  </si>
  <si>
    <t>obrubník betonový silniční přechodový 1000x150x150-250mm</t>
  </si>
  <si>
    <t>1854234177</t>
  </si>
  <si>
    <t>2*1,02 'Přepočtené koeficientem množství</t>
  </si>
  <si>
    <t>54</t>
  </si>
  <si>
    <t>966005111</t>
  </si>
  <si>
    <t>Rozebrání a odstranění silničního zábradlí se sloupky osazenými s betonovými patkami</t>
  </si>
  <si>
    <t>-1645853629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</si>
  <si>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</si>
  <si>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https://podminky.urs.cz/item/CS_URS_2023_01/966005111</t>
  </si>
  <si>
    <t>997</t>
  </si>
  <si>
    <t>Přesun sutě</t>
  </si>
  <si>
    <t>55</t>
  </si>
  <si>
    <t>997221551</t>
  </si>
  <si>
    <t>Vodorovná doprava suti ze sypkých materiálů do 1 km</t>
  </si>
  <si>
    <t>-1484993436</t>
  </si>
  <si>
    <t>Vodorovná doprava suti bez naložení, ale se složením a s hrubým urovnáním ze sypkých materiálů, na vzdálenost do 1 km</t>
  </si>
  <si>
    <t>https://podminky.urs.cz/item/CS_URS_2023_01/997221551</t>
  </si>
  <si>
    <t>287,517-0,48</t>
  </si>
  <si>
    <t>56</t>
  </si>
  <si>
    <t>997221559</t>
  </si>
  <si>
    <t>Příplatek ZKD 1 km u vodorovné dopravy suti ze sypkých materiálů</t>
  </si>
  <si>
    <t>-212689655</t>
  </si>
  <si>
    <t>Vodorovná doprava suti bez naložení, ale se složením a s hrubým urovnáním Příplatek k ceně za každý další i započatý 1 km přes 1 km</t>
  </si>
  <si>
    <t>https://podminky.urs.cz/item/CS_URS_2023_01/997221559</t>
  </si>
  <si>
    <t>suť_suma*4</t>
  </si>
  <si>
    <t>17*(97,38+45,385)</t>
  </si>
  <si>
    <t>57</t>
  </si>
  <si>
    <t>997221571</t>
  </si>
  <si>
    <t>Vodorovná doprava vybouraných hmot do 1 km</t>
  </si>
  <si>
    <t>1068687871</t>
  </si>
  <si>
    <t>Vodorovná doprava vybouraných hmot bez naložení, ale se složením a s hrubým urovnáním na vzdálenost do 1 km</t>
  </si>
  <si>
    <t>https://podminky.urs.cz/item/CS_URS_2023_01/997221571</t>
  </si>
  <si>
    <t>58</t>
  </si>
  <si>
    <t>997221579</t>
  </si>
  <si>
    <t>Příplatek ZKD 1 km u vodorovné dopravy vybouraných hmot</t>
  </si>
  <si>
    <t>56383181</t>
  </si>
  <si>
    <t>Vodorovná doprava vybouraných hmot bez naložení, ale se složením a s hrubým urovnáním na vzdálenost Příplatek k ceně za každý další i započatý 1 km přes 1 km</t>
  </si>
  <si>
    <t>https://podminky.urs.cz/item/CS_URS_2023_01/997221579</t>
  </si>
  <si>
    <t>hmot_zabradli*4</t>
  </si>
  <si>
    <t>59</t>
  </si>
  <si>
    <t>997221655</t>
  </si>
  <si>
    <t>Poplatek za uložení na skládce (skládkovné) zeminy a kamení kód odpadu 17 05 04</t>
  </si>
  <si>
    <t>1380468856</t>
  </si>
  <si>
    <t>https://podminky.urs.cz/item/CS_URS_2023_01/997221655</t>
  </si>
  <si>
    <t>97,38+45,385</t>
  </si>
  <si>
    <t>60</t>
  </si>
  <si>
    <t>997221861</t>
  </si>
  <si>
    <t>Poplatek za uložení stavebního odpadu na recyklační skládce (skládkovné) z prostého betonu pod kódem 17 01 01</t>
  </si>
  <si>
    <t>359613654</t>
  </si>
  <si>
    <t>Poplatek za uložení stavebního odpadu na recyklační skládce (skládkovné) z prostého betonu zatříděného do Katalogu odpadů pod kódem 17 01 01</t>
  </si>
  <si>
    <t>https://podminky.urs.cz/item/CS_URS_2023_01/997221861</t>
  </si>
  <si>
    <t>1,275+82,773+40,690+16,482+3,052</t>
  </si>
  <si>
    <t>998</t>
  </si>
  <si>
    <t>Přesun hmot</t>
  </si>
  <si>
    <t>61</t>
  </si>
  <si>
    <t>998223011</t>
  </si>
  <si>
    <t>Přesun hmot pro pozemní komunikace s krytem dlážděným</t>
  </si>
  <si>
    <t>-1436847216</t>
  </si>
  <si>
    <t>Přesun hmot pro pozemní komunikace s krytem dlážděným dopravní vzdálenost do 200 m jakékoliv délky objektu</t>
  </si>
  <si>
    <t>https://podminky.urs.cz/item/CS_URS_2023_01/998223011</t>
  </si>
  <si>
    <t>PSV</t>
  </si>
  <si>
    <t>Práce a dodávky PSV</t>
  </si>
  <si>
    <t>711</t>
  </si>
  <si>
    <t>Izolace proti vodě, vlhkosti a plynům</t>
  </si>
  <si>
    <t>62</t>
  </si>
  <si>
    <t xml:space="preserve">711132101_x000d_
</t>
  </si>
  <si>
    <t>Provedení izolace proti zemní vhkosti pásy na sucho svislé AIP nebo tkaninou</t>
  </si>
  <si>
    <t>-2111515695</t>
  </si>
  <si>
    <t>0,5*102,8</t>
  </si>
  <si>
    <t>63</t>
  </si>
  <si>
    <t>28323005</t>
  </si>
  <si>
    <t>fólie profilovaná (nopová) drenážní HDPE s výškou nopů 8mm</t>
  </si>
  <si>
    <t>-858210767</t>
  </si>
  <si>
    <t>folie*1,15</t>
  </si>
  <si>
    <t>VRN</t>
  </si>
  <si>
    <t>Vedlejší rozpočtové náklady</t>
  </si>
  <si>
    <t>64</t>
  </si>
  <si>
    <t>01110300R</t>
  </si>
  <si>
    <t>Geologický průzkum - zjištění hutnitelnosti podložní zeminy</t>
  </si>
  <si>
    <t>Kč</t>
  </si>
  <si>
    <t>1024</t>
  </si>
  <si>
    <t>25824169</t>
  </si>
  <si>
    <t>Průzkumné, geodetické a projektové práce průzkumné práce geotechnický průzkum Geologický průzkum - zjištění hutnitelnosti podložní zeminy</t>
  </si>
  <si>
    <t>65</t>
  </si>
  <si>
    <t>03440300Z</t>
  </si>
  <si>
    <t>Přechod. značení, dokumentace, montáž, demontáž vč. pronájmu, staveniště</t>
  </si>
  <si>
    <t>měsíc</t>
  </si>
  <si>
    <t>-1295024063</t>
  </si>
  <si>
    <t>Poznámka k položce:_x000d_
Vypracování projektové dokumentace přechodného dopravního značení včetně zajištění zvláštního užívání pozemní komunikace. _x000d_
Zapůjčení souboru dopravního značení dle výkresové dokumentace._x000d_
Osazení přechodného dopravního značení._x000d_
Odstranění přechodného dopravního značení._x000d_
Odvoz zapůjčeného značení do místa půjčovny</t>
  </si>
  <si>
    <t>VRN1</t>
  </si>
  <si>
    <t>Průzkumné, geodetické a projektové práce</t>
  </si>
  <si>
    <t>66</t>
  </si>
  <si>
    <t>012103000</t>
  </si>
  <si>
    <t>Geodetické práce před výstavbou</t>
  </si>
  <si>
    <t>…</t>
  </si>
  <si>
    <t>-632498731</t>
  </si>
  <si>
    <t>https://podminky.urs.cz/item/CS_URS_2023_01/012103000</t>
  </si>
  <si>
    <t>67</t>
  </si>
  <si>
    <t>012203000</t>
  </si>
  <si>
    <t>Geodetické práce při provádění stavby</t>
  </si>
  <si>
    <t>1128603210</t>
  </si>
  <si>
    <t>https://podminky.urs.cz/item/CS_URS_2023_01/012203000</t>
  </si>
  <si>
    <t>68</t>
  </si>
  <si>
    <t>012303000</t>
  </si>
  <si>
    <t>Geodetické práce po výstavbě</t>
  </si>
  <si>
    <t>1282354711</t>
  </si>
  <si>
    <t>https://podminky.urs.cz/item/CS_URS_2023_01/012303000</t>
  </si>
  <si>
    <t>69</t>
  </si>
  <si>
    <t>01320300R</t>
  </si>
  <si>
    <t>Fotodokumentace stavenistě před zahájením stavebních prací</t>
  </si>
  <si>
    <t>-270171498</t>
  </si>
  <si>
    <t>Průzkumné, geodetické a projektové práce projektové práce dokumentace stavby (výkresová a textová) Fotodokumentace stavenistě před zahájením stavebních prací</t>
  </si>
  <si>
    <t>Poznámka k položce:_x000d_
Zhotovitel provede v součinnosti s investorem fotodokumentaci zájmového území. Fotodokumentace se uloží na 2 CD a ty se uloží jednou u zhotovitele a jednou u investora. Fotodokumentace se provede před zahájením prací a dle potřeby i v průběhu prací.</t>
  </si>
  <si>
    <t>70</t>
  </si>
  <si>
    <t>013244000</t>
  </si>
  <si>
    <t>Dokumentace pro provádění stavby</t>
  </si>
  <si>
    <t>-1376351407</t>
  </si>
  <si>
    <t>https://podminky.urs.cz/item/CS_URS_2023_01/013244000</t>
  </si>
  <si>
    <t>71</t>
  </si>
  <si>
    <t>013254000</t>
  </si>
  <si>
    <t>Dokumentace skutečného provedení stavby</t>
  </si>
  <si>
    <t>-2089169469</t>
  </si>
  <si>
    <t>https://podminky.urs.cz/item/CS_URS_2023_01/013254000</t>
  </si>
  <si>
    <t>VRN3</t>
  </si>
  <si>
    <t>Zařízení staveniště</t>
  </si>
  <si>
    <t>72</t>
  </si>
  <si>
    <t>030001000</t>
  </si>
  <si>
    <t>-1641400616</t>
  </si>
  <si>
    <t>https://podminky.urs.cz/item/CS_URS_2023_01/030001000</t>
  </si>
  <si>
    <t>73</t>
  </si>
  <si>
    <t>034103000</t>
  </si>
  <si>
    <t>Oplocení staveniště</t>
  </si>
  <si>
    <t>441716304</t>
  </si>
  <si>
    <t>https://podminky.urs.cz/item/CS_URS_2023_01/034103000</t>
  </si>
  <si>
    <t>74</t>
  </si>
  <si>
    <t>034203000</t>
  </si>
  <si>
    <t>Opatření na ochranu pozemků sousedních se staveništěm</t>
  </si>
  <si>
    <t>1628774504</t>
  </si>
  <si>
    <t>https://podminky.urs.cz/item/CS_URS_2023_01/034203000</t>
  </si>
  <si>
    <t>75</t>
  </si>
  <si>
    <t>03430300R</t>
  </si>
  <si>
    <t xml:space="preserve">Zabezpečení vstupů do nemovistosti sousedící se stavbou </t>
  </si>
  <si>
    <t>ks</t>
  </si>
  <si>
    <t>644974296</t>
  </si>
  <si>
    <t>Zařízení staveniště zabezpečení staveniště Zabezpečení vstupů do nemovitosti sousedící se stavbou</t>
  </si>
  <si>
    <t>Poznámka k položce:_x000d_
Osazení provizorního přemostění výkopové jámy_x000d_
na šířku 1,0 m._x000d_
Délka přemostění 2,0 m._x000d_
Osazení zábradlí délky 2,0 m._x000d_
Přemostění z materiálu plech nebo dřevo.</t>
  </si>
  <si>
    <t>76</t>
  </si>
  <si>
    <t>034503000</t>
  </si>
  <si>
    <t>Informační tabule na staveništi</t>
  </si>
  <si>
    <t>45731126</t>
  </si>
  <si>
    <t>https://podminky.urs.cz/item/CS_URS_2023_01/034503000</t>
  </si>
  <si>
    <t>77</t>
  </si>
  <si>
    <t>039002000</t>
  </si>
  <si>
    <t>Zrušení zařízení staveniště</t>
  </si>
  <si>
    <t>488298312</t>
  </si>
  <si>
    <t>https://podminky.urs.cz/item/CS_URS_2023_01/039002000</t>
  </si>
  <si>
    <t>VRN4</t>
  </si>
  <si>
    <t>Inženýrská činnost</t>
  </si>
  <si>
    <t>78</t>
  </si>
  <si>
    <t>04319400x</t>
  </si>
  <si>
    <t>Zkouška únosnosti zemní pláně</t>
  </si>
  <si>
    <t>Ks</t>
  </si>
  <si>
    <t>1604885941</t>
  </si>
  <si>
    <t>Inženýrská činnost zkoušky a ostatní měření zkoušky Zkouška únosnosti zemní pláně</t>
  </si>
  <si>
    <t>VRN7</t>
  </si>
  <si>
    <t>Provozní vlivy</t>
  </si>
  <si>
    <t>79</t>
  </si>
  <si>
    <t>07100200R</t>
  </si>
  <si>
    <t>Provoz investora, třetích osob, zajištění svozu popelnic</t>
  </si>
  <si>
    <t>1557383349</t>
  </si>
  <si>
    <t>Provoz investora, třetích osob</t>
  </si>
  <si>
    <t>VRN9</t>
  </si>
  <si>
    <t>Ostatní náklady</t>
  </si>
  <si>
    <t>80</t>
  </si>
  <si>
    <t>09000100R</t>
  </si>
  <si>
    <t>Vytýčení inženýrských sítí před zahájením výstavby (v průběhu výstavby)</t>
  </si>
  <si>
    <t>1418363918</t>
  </si>
  <si>
    <t>Základní rozdělení průvodních činností a nákladů Vytýčení inženýrských sítí před zahájením výstavby (v průběhu výstavby)</t>
  </si>
  <si>
    <t>Poznámka k položce:_x000d_
Úhrada správcům inženýrských sítí za vytýčení jednotlivých podzemních a nadzemních vedení_x000d_
Úhrada správcům inženýrských sítí za případné další stanovení podmínek ochrany a zajištění inženýrských sítí dotčených stavbou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</si>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</sst>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28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11101" TargetMode="External" /><Relationship Id="rId2" Type="http://schemas.openxmlformats.org/officeDocument/2006/relationships/hyperlink" Target="https://podminky.urs.cz/item/CS_URS_2023_01/113106121" TargetMode="External" /><Relationship Id="rId3" Type="http://schemas.openxmlformats.org/officeDocument/2006/relationships/hyperlink" Target="https://podminky.urs.cz/item/CS_URS_2023_01/113106142" TargetMode="External" /><Relationship Id="rId4" Type="http://schemas.openxmlformats.org/officeDocument/2006/relationships/hyperlink" Target="https://podminky.urs.cz/item/CS_URS_2023_01/113106195" TargetMode="External" /><Relationship Id="rId5" Type="http://schemas.openxmlformats.org/officeDocument/2006/relationships/hyperlink" Target="https://podminky.urs.cz/item/CS_URS_2023_01/113107152" TargetMode="External" /><Relationship Id="rId6" Type="http://schemas.openxmlformats.org/officeDocument/2006/relationships/hyperlink" Target="https://podminky.urs.cz/item/CS_URS_2023_01/113107322" TargetMode="External" /><Relationship Id="rId7" Type="http://schemas.openxmlformats.org/officeDocument/2006/relationships/hyperlink" Target="https://podminky.urs.cz/item/CS_URS_2023_01/113202111" TargetMode="External" /><Relationship Id="rId8" Type="http://schemas.openxmlformats.org/officeDocument/2006/relationships/hyperlink" Target="https://podminky.urs.cz/item/CS_URS_2023_01/113204111" TargetMode="External" /><Relationship Id="rId9" Type="http://schemas.openxmlformats.org/officeDocument/2006/relationships/hyperlink" Target="https://podminky.urs.cz/item/CS_URS_2023_01/119001421" TargetMode="External" /><Relationship Id="rId10" Type="http://schemas.openxmlformats.org/officeDocument/2006/relationships/hyperlink" Target="https://podminky.urs.cz/item/CS_URS_2023_01/122151401" TargetMode="External" /><Relationship Id="rId11" Type="http://schemas.openxmlformats.org/officeDocument/2006/relationships/hyperlink" Target="https://podminky.urs.cz/item/CS_URS_2023_01/122252204" TargetMode="External" /><Relationship Id="rId12" Type="http://schemas.openxmlformats.org/officeDocument/2006/relationships/hyperlink" Target="https://podminky.urs.cz/item/CS_URS_2023_01/129001101" TargetMode="External" /><Relationship Id="rId13" Type="http://schemas.openxmlformats.org/officeDocument/2006/relationships/hyperlink" Target="https://podminky.urs.cz/item/CS_URS_2023_01/132251104" TargetMode="External" /><Relationship Id="rId14" Type="http://schemas.openxmlformats.org/officeDocument/2006/relationships/hyperlink" Target="https://podminky.urs.cz/item/CS_URS_2023_01/162651112" TargetMode="External" /><Relationship Id="rId15" Type="http://schemas.openxmlformats.org/officeDocument/2006/relationships/hyperlink" Target="https://podminky.urs.cz/item/CS_URS_2023_01/162751117" TargetMode="External" /><Relationship Id="rId16" Type="http://schemas.openxmlformats.org/officeDocument/2006/relationships/hyperlink" Target="https://podminky.urs.cz/item/CS_URS_2023_01/162751119" TargetMode="External" /><Relationship Id="rId17" Type="http://schemas.openxmlformats.org/officeDocument/2006/relationships/hyperlink" Target="https://podminky.urs.cz/item/CS_URS_2023_01/167151101" TargetMode="External" /><Relationship Id="rId18" Type="http://schemas.openxmlformats.org/officeDocument/2006/relationships/hyperlink" Target="https://podminky.urs.cz/item/CS_URS_2023_01/171251101" TargetMode="External" /><Relationship Id="rId19" Type="http://schemas.openxmlformats.org/officeDocument/2006/relationships/hyperlink" Target="https://podminky.urs.cz/item/CS_URS_2023_01/171251201" TargetMode="External" /><Relationship Id="rId20" Type="http://schemas.openxmlformats.org/officeDocument/2006/relationships/hyperlink" Target="https://podminky.urs.cz/item/CS_URS_2023_01/174151101" TargetMode="External" /><Relationship Id="rId21" Type="http://schemas.openxmlformats.org/officeDocument/2006/relationships/hyperlink" Target="https://podminky.urs.cz/item/CS_URS_2023_01/175151101" TargetMode="External" /><Relationship Id="rId22" Type="http://schemas.openxmlformats.org/officeDocument/2006/relationships/hyperlink" Target="https://podminky.urs.cz/item/CS_URS_2023_01/181101132" TargetMode="External" /><Relationship Id="rId23" Type="http://schemas.openxmlformats.org/officeDocument/2006/relationships/hyperlink" Target="https://podminky.urs.cz/item/CS_URS_2023_01/181311103" TargetMode="External" /><Relationship Id="rId24" Type="http://schemas.openxmlformats.org/officeDocument/2006/relationships/hyperlink" Target="https://podminky.urs.cz/item/CS_URS_2023_01/181411131" TargetMode="External" /><Relationship Id="rId25" Type="http://schemas.openxmlformats.org/officeDocument/2006/relationships/hyperlink" Target="https://podminky.urs.cz/item/CS_URS_2023_01/181951112" TargetMode="External" /><Relationship Id="rId26" Type="http://schemas.openxmlformats.org/officeDocument/2006/relationships/hyperlink" Target="https://podminky.urs.cz/item/CS_URS_2023_01/182251101" TargetMode="External" /><Relationship Id="rId27" Type="http://schemas.openxmlformats.org/officeDocument/2006/relationships/hyperlink" Target="https://podminky.urs.cz/item/CS_URS_2023_01/561041111" TargetMode="External" /><Relationship Id="rId28" Type="http://schemas.openxmlformats.org/officeDocument/2006/relationships/hyperlink" Target="https://podminky.urs.cz/item/CS_URS_2023_01/564851011" TargetMode="External" /><Relationship Id="rId29" Type="http://schemas.openxmlformats.org/officeDocument/2006/relationships/hyperlink" Target="https://podminky.urs.cz/item/CS_URS_2023_01/564851111" TargetMode="External" /><Relationship Id="rId30" Type="http://schemas.openxmlformats.org/officeDocument/2006/relationships/hyperlink" Target="https://podminky.urs.cz/item/CS_URS_2023_01/564861111" TargetMode="External" /><Relationship Id="rId31" Type="http://schemas.openxmlformats.org/officeDocument/2006/relationships/hyperlink" Target="https://podminky.urs.cz/item/CS_URS_2023_01/591211111" TargetMode="External" /><Relationship Id="rId32" Type="http://schemas.openxmlformats.org/officeDocument/2006/relationships/hyperlink" Target="https://podminky.urs.cz/item/CS_URS_2023_01/596212213" TargetMode="External" /><Relationship Id="rId33" Type="http://schemas.openxmlformats.org/officeDocument/2006/relationships/hyperlink" Target="https://podminky.urs.cz/item/CS_URS_2023_01/596412211" TargetMode="External" /><Relationship Id="rId34" Type="http://schemas.openxmlformats.org/officeDocument/2006/relationships/hyperlink" Target="https://podminky.urs.cz/item/CS_URS_2023_01/899431111" TargetMode="External" /><Relationship Id="rId35" Type="http://schemas.openxmlformats.org/officeDocument/2006/relationships/hyperlink" Target="https://podminky.urs.cz/item/CS_URS_2023_01/899623141" TargetMode="External" /><Relationship Id="rId36" Type="http://schemas.openxmlformats.org/officeDocument/2006/relationships/hyperlink" Target="https://podminky.urs.cz/item/CS_URS_2023_01/916131213" TargetMode="External" /><Relationship Id="rId37" Type="http://schemas.openxmlformats.org/officeDocument/2006/relationships/hyperlink" Target="https://podminky.urs.cz/item/CS_URS_2023_01/966005111" TargetMode="External" /><Relationship Id="rId38" Type="http://schemas.openxmlformats.org/officeDocument/2006/relationships/hyperlink" Target="https://podminky.urs.cz/item/CS_URS_2023_01/997221551" TargetMode="External" /><Relationship Id="rId39" Type="http://schemas.openxmlformats.org/officeDocument/2006/relationships/hyperlink" Target="https://podminky.urs.cz/item/CS_URS_2023_01/997221559" TargetMode="External" /><Relationship Id="rId40" Type="http://schemas.openxmlformats.org/officeDocument/2006/relationships/hyperlink" Target="https://podminky.urs.cz/item/CS_URS_2023_01/997221571" TargetMode="External" /><Relationship Id="rId41" Type="http://schemas.openxmlformats.org/officeDocument/2006/relationships/hyperlink" Target="https://podminky.urs.cz/item/CS_URS_2023_01/997221579" TargetMode="External" /><Relationship Id="rId42" Type="http://schemas.openxmlformats.org/officeDocument/2006/relationships/hyperlink" Target="https://podminky.urs.cz/item/CS_URS_2023_01/997221655" TargetMode="External" /><Relationship Id="rId43" Type="http://schemas.openxmlformats.org/officeDocument/2006/relationships/hyperlink" Target="https://podminky.urs.cz/item/CS_URS_2023_01/997221861" TargetMode="External" /><Relationship Id="rId44" Type="http://schemas.openxmlformats.org/officeDocument/2006/relationships/hyperlink" Target="https://podminky.urs.cz/item/CS_URS_2023_01/998223011" TargetMode="External" /><Relationship Id="rId45" Type="http://schemas.openxmlformats.org/officeDocument/2006/relationships/hyperlink" Target="https://podminky.urs.cz/item/CS_URS_2023_01/012103000" TargetMode="External" /><Relationship Id="rId46" Type="http://schemas.openxmlformats.org/officeDocument/2006/relationships/hyperlink" Target="https://podminky.urs.cz/item/CS_URS_2023_01/012203000" TargetMode="External" /><Relationship Id="rId47" Type="http://schemas.openxmlformats.org/officeDocument/2006/relationships/hyperlink" Target="https://podminky.urs.cz/item/CS_URS_2023_01/012303000" TargetMode="External" /><Relationship Id="rId48" Type="http://schemas.openxmlformats.org/officeDocument/2006/relationships/hyperlink" Target="https://podminky.urs.cz/item/CS_URS_2023_01/013244000" TargetMode="External" /><Relationship Id="rId49" Type="http://schemas.openxmlformats.org/officeDocument/2006/relationships/hyperlink" Target="https://podminky.urs.cz/item/CS_URS_2023_01/013254000" TargetMode="External" /><Relationship Id="rId50" Type="http://schemas.openxmlformats.org/officeDocument/2006/relationships/hyperlink" Target="https://podminky.urs.cz/item/CS_URS_2023_01/030001000" TargetMode="External" /><Relationship Id="rId51" Type="http://schemas.openxmlformats.org/officeDocument/2006/relationships/hyperlink" Target="https://podminky.urs.cz/item/CS_URS_2023_01/034103000" TargetMode="External" /><Relationship Id="rId52" Type="http://schemas.openxmlformats.org/officeDocument/2006/relationships/hyperlink" Target="https://podminky.urs.cz/item/CS_URS_2023_01/034203000" TargetMode="External" /><Relationship Id="rId53" Type="http://schemas.openxmlformats.org/officeDocument/2006/relationships/hyperlink" Target="https://podminky.urs.cz/item/CS_URS_2023_01/034503000" TargetMode="External" /><Relationship Id="rId54" Type="http://schemas.openxmlformats.org/officeDocument/2006/relationships/hyperlink" Target="https://podminky.urs.cz/item/CS_URS_2023_01/039002000" TargetMode="External" /><Relationship Id="rId5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34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95.25" customHeight="1">
      <c r="B23" s="20"/>
      <c r="C23" s="21"/>
      <c r="D23" s="21"/>
      <c r="E23" s="35" t="s">
        <v>36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1148_UB_05_Valy_1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Uherský Brod, opravy chodníků 2020. 05 Dolní Valy I. Západ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Uherský Brod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5. 1. 2023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TSUB Uherský Brod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Ing. Kunčík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Ing. Kunčík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76</v>
      </c>
      <c r="BT94" s="116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37.5" customHeight="1">
      <c r="A95" s="117" t="s">
        <v>80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'1148_UB_05_Valy_1 - Uhers...'!J28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81</v>
      </c>
      <c r="AR95" s="124"/>
      <c r="AS95" s="125">
        <v>0</v>
      </c>
      <c r="AT95" s="126">
        <f>ROUND(SUM(AV95:AW95),2)</f>
        <v>0</v>
      </c>
      <c r="AU95" s="127">
        <f>'1148_UB_05_Valy_1 - Uhers...'!P128</f>
        <v>0</v>
      </c>
      <c r="AV95" s="126">
        <f>'1148_UB_05_Valy_1 - Uhers...'!J31</f>
        <v>0</v>
      </c>
      <c r="AW95" s="126">
        <f>'1148_UB_05_Valy_1 - Uhers...'!J32</f>
        <v>0</v>
      </c>
      <c r="AX95" s="126">
        <f>'1148_UB_05_Valy_1 - Uhers...'!J33</f>
        <v>0</v>
      </c>
      <c r="AY95" s="126">
        <f>'1148_UB_05_Valy_1 - Uhers...'!J34</f>
        <v>0</v>
      </c>
      <c r="AZ95" s="126">
        <f>'1148_UB_05_Valy_1 - Uhers...'!F31</f>
        <v>0</v>
      </c>
      <c r="BA95" s="126">
        <f>'1148_UB_05_Valy_1 - Uhers...'!F32</f>
        <v>0</v>
      </c>
      <c r="BB95" s="126">
        <f>'1148_UB_05_Valy_1 - Uhers...'!F33</f>
        <v>0</v>
      </c>
      <c r="BC95" s="126">
        <f>'1148_UB_05_Valy_1 - Uhers...'!F34</f>
        <v>0</v>
      </c>
      <c r="BD95" s="128">
        <f>'1148_UB_05_Valy_1 - Uhers...'!F35</f>
        <v>0</v>
      </c>
      <c r="BE95" s="7"/>
      <c r="BT95" s="129" t="s">
        <v>82</v>
      </c>
      <c r="BU95" s="129" t="s">
        <v>83</v>
      </c>
      <c r="BV95" s="129" t="s">
        <v>78</v>
      </c>
      <c r="BW95" s="129" t="s">
        <v>5</v>
      </c>
      <c r="BX95" s="129" t="s">
        <v>79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r/mx+altsZw/gA9wvoVJkn+SHDWjDaXG9aLH2XFaiMOgSaOJg8NncRYsJmFdcB+ad1ioDeS9C19kGITCLejDkQ==" hashValue="cw5sJV+fk95+PRqstnF585/VcYBj8naeK2LIsrnNtPCstATVCi4W06qZNPr7IPBniKGJzZWulXmZlIFZOPTiM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148_UB_05_Valy_1 - Uher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  <c r="AZ2" s="130" t="s">
        <v>84</v>
      </c>
      <c r="BA2" s="130" t="s">
        <v>1</v>
      </c>
      <c r="BB2" s="130" t="s">
        <v>1</v>
      </c>
      <c r="BC2" s="130" t="s">
        <v>85</v>
      </c>
      <c r="BD2" s="130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86</v>
      </c>
      <c r="AZ3" s="130" t="s">
        <v>87</v>
      </c>
      <c r="BA3" s="130" t="s">
        <v>1</v>
      </c>
      <c r="BB3" s="130" t="s">
        <v>1</v>
      </c>
      <c r="BC3" s="130" t="s">
        <v>88</v>
      </c>
      <c r="BD3" s="130" t="s">
        <v>86</v>
      </c>
    </row>
    <row r="4" s="1" customFormat="1" ht="24.96" customHeight="1">
      <c r="B4" s="19"/>
      <c r="D4" s="133" t="s">
        <v>89</v>
      </c>
      <c r="L4" s="19"/>
      <c r="M4" s="134" t="s">
        <v>10</v>
      </c>
      <c r="AT4" s="16" t="s">
        <v>4</v>
      </c>
      <c r="AZ4" s="130" t="s">
        <v>90</v>
      </c>
      <c r="BA4" s="130" t="s">
        <v>1</v>
      </c>
      <c r="BB4" s="130" t="s">
        <v>1</v>
      </c>
      <c r="BC4" s="130" t="s">
        <v>91</v>
      </c>
      <c r="BD4" s="130" t="s">
        <v>86</v>
      </c>
    </row>
    <row r="5" s="1" customFormat="1" ht="6.96" customHeight="1">
      <c r="B5" s="19"/>
      <c r="L5" s="19"/>
      <c r="AZ5" s="130" t="s">
        <v>92</v>
      </c>
      <c r="BA5" s="130" t="s">
        <v>1</v>
      </c>
      <c r="BB5" s="130" t="s">
        <v>1</v>
      </c>
      <c r="BC5" s="130" t="s">
        <v>93</v>
      </c>
      <c r="BD5" s="130" t="s">
        <v>86</v>
      </c>
    </row>
    <row r="6" s="2" customFormat="1" ht="12" customHeight="1">
      <c r="A6" s="37"/>
      <c r="B6" s="43"/>
      <c r="C6" s="37"/>
      <c r="D6" s="135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Z6" s="130" t="s">
        <v>94</v>
      </c>
      <c r="BA6" s="130" t="s">
        <v>1</v>
      </c>
      <c r="BB6" s="130" t="s">
        <v>1</v>
      </c>
      <c r="BC6" s="130" t="s">
        <v>95</v>
      </c>
      <c r="BD6" s="130" t="s">
        <v>86</v>
      </c>
    </row>
    <row r="7" s="2" customFormat="1" ht="16.5" customHeight="1">
      <c r="A7" s="37"/>
      <c r="B7" s="43"/>
      <c r="C7" s="37"/>
      <c r="D7" s="37"/>
      <c r="E7" s="136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Z7" s="130" t="s">
        <v>96</v>
      </c>
      <c r="BA7" s="130" t="s">
        <v>1</v>
      </c>
      <c r="BB7" s="130" t="s">
        <v>1</v>
      </c>
      <c r="BC7" s="130" t="s">
        <v>97</v>
      </c>
      <c r="BD7" s="130" t="s">
        <v>86</v>
      </c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30" t="s">
        <v>98</v>
      </c>
      <c r="BA8" s="130" t="s">
        <v>1</v>
      </c>
      <c r="BB8" s="130" t="s">
        <v>1</v>
      </c>
      <c r="BC8" s="130" t="s">
        <v>99</v>
      </c>
      <c r="BD8" s="130" t="s">
        <v>86</v>
      </c>
    </row>
    <row r="9" s="2" customFormat="1" ht="12" customHeight="1">
      <c r="A9" s="37"/>
      <c r="B9" s="43"/>
      <c r="C9" s="37"/>
      <c r="D9" s="135" t="s">
        <v>18</v>
      </c>
      <c r="E9" s="37"/>
      <c r="F9" s="137" t="s">
        <v>1</v>
      </c>
      <c r="G9" s="37"/>
      <c r="H9" s="37"/>
      <c r="I9" s="135" t="s">
        <v>19</v>
      </c>
      <c r="J9" s="137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30" t="s">
        <v>100</v>
      </c>
      <c r="BA9" s="130" t="s">
        <v>1</v>
      </c>
      <c r="BB9" s="130" t="s">
        <v>1</v>
      </c>
      <c r="BC9" s="130" t="s">
        <v>101</v>
      </c>
      <c r="BD9" s="130" t="s">
        <v>86</v>
      </c>
    </row>
    <row r="10" s="2" customFormat="1" ht="12" customHeight="1">
      <c r="A10" s="37"/>
      <c r="B10" s="43"/>
      <c r="C10" s="37"/>
      <c r="D10" s="135" t="s">
        <v>20</v>
      </c>
      <c r="E10" s="37"/>
      <c r="F10" s="137" t="s">
        <v>21</v>
      </c>
      <c r="G10" s="37"/>
      <c r="H10" s="37"/>
      <c r="I10" s="135" t="s">
        <v>22</v>
      </c>
      <c r="J10" s="138" t="str">
        <f>'Rekapitulace stavby'!AN8</f>
        <v>5. 1. 2023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30" t="s">
        <v>102</v>
      </c>
      <c r="BA10" s="130" t="s">
        <v>1</v>
      </c>
      <c r="BB10" s="130" t="s">
        <v>1</v>
      </c>
      <c r="BC10" s="130" t="s">
        <v>103</v>
      </c>
      <c r="BD10" s="130" t="s">
        <v>86</v>
      </c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30" t="s">
        <v>104</v>
      </c>
      <c r="BA11" s="130" t="s">
        <v>1</v>
      </c>
      <c r="BB11" s="130" t="s">
        <v>1</v>
      </c>
      <c r="BC11" s="130" t="s">
        <v>105</v>
      </c>
      <c r="BD11" s="130" t="s">
        <v>86</v>
      </c>
    </row>
    <row r="12" s="2" customFormat="1" ht="12" customHeight="1">
      <c r="A12" s="37"/>
      <c r="B12" s="43"/>
      <c r="C12" s="37"/>
      <c r="D12" s="135" t="s">
        <v>24</v>
      </c>
      <c r="E12" s="37"/>
      <c r="F12" s="37"/>
      <c r="G12" s="37"/>
      <c r="H12" s="37"/>
      <c r="I12" s="135" t="s">
        <v>25</v>
      </c>
      <c r="J12" s="137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30" t="s">
        <v>106</v>
      </c>
      <c r="BA12" s="130" t="s">
        <v>1</v>
      </c>
      <c r="BB12" s="130" t="s">
        <v>1</v>
      </c>
      <c r="BC12" s="130" t="s">
        <v>107</v>
      </c>
      <c r="BD12" s="130" t="s">
        <v>86</v>
      </c>
    </row>
    <row r="13" s="2" customFormat="1" ht="18" customHeight="1">
      <c r="A13" s="37"/>
      <c r="B13" s="43"/>
      <c r="C13" s="37"/>
      <c r="D13" s="37"/>
      <c r="E13" s="137" t="s">
        <v>26</v>
      </c>
      <c r="F13" s="37"/>
      <c r="G13" s="37"/>
      <c r="H13" s="37"/>
      <c r="I13" s="135" t="s">
        <v>27</v>
      </c>
      <c r="J13" s="137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Z13" s="130" t="s">
        <v>108</v>
      </c>
      <c r="BA13" s="130" t="s">
        <v>1</v>
      </c>
      <c r="BB13" s="130" t="s">
        <v>1</v>
      </c>
      <c r="BC13" s="130" t="s">
        <v>109</v>
      </c>
      <c r="BD13" s="130" t="s">
        <v>86</v>
      </c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Z14" s="130" t="s">
        <v>110</v>
      </c>
      <c r="BA14" s="130" t="s">
        <v>1</v>
      </c>
      <c r="BB14" s="130" t="s">
        <v>1</v>
      </c>
      <c r="BC14" s="130" t="s">
        <v>111</v>
      </c>
      <c r="BD14" s="130" t="s">
        <v>86</v>
      </c>
    </row>
    <row r="15" s="2" customFormat="1" ht="12" customHeight="1">
      <c r="A15" s="37"/>
      <c r="B15" s="43"/>
      <c r="C15" s="37"/>
      <c r="D15" s="135" t="s">
        <v>28</v>
      </c>
      <c r="E15" s="37"/>
      <c r="F15" s="37"/>
      <c r="G15" s="37"/>
      <c r="H15" s="37"/>
      <c r="I15" s="135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Z15" s="130" t="s">
        <v>112</v>
      </c>
      <c r="BA15" s="130" t="s">
        <v>1</v>
      </c>
      <c r="BB15" s="130" t="s">
        <v>1</v>
      </c>
      <c r="BC15" s="130" t="s">
        <v>113</v>
      </c>
      <c r="BD15" s="130" t="s">
        <v>86</v>
      </c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7"/>
      <c r="G16" s="137"/>
      <c r="H16" s="137"/>
      <c r="I16" s="135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Z16" s="130" t="s">
        <v>114</v>
      </c>
      <c r="BA16" s="130" t="s">
        <v>1</v>
      </c>
      <c r="BB16" s="130" t="s">
        <v>1</v>
      </c>
      <c r="BC16" s="130" t="s">
        <v>115</v>
      </c>
      <c r="BD16" s="130" t="s">
        <v>86</v>
      </c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Z17" s="130" t="s">
        <v>116</v>
      </c>
      <c r="BA17" s="130" t="s">
        <v>1</v>
      </c>
      <c r="BB17" s="130" t="s">
        <v>1</v>
      </c>
      <c r="BC17" s="130" t="s">
        <v>117</v>
      </c>
      <c r="BD17" s="130" t="s">
        <v>86</v>
      </c>
    </row>
    <row r="18" s="2" customFormat="1" ht="12" customHeight="1">
      <c r="A18" s="37"/>
      <c r="B18" s="43"/>
      <c r="C18" s="37"/>
      <c r="D18" s="135" t="s">
        <v>30</v>
      </c>
      <c r="E18" s="37"/>
      <c r="F18" s="37"/>
      <c r="G18" s="37"/>
      <c r="H18" s="37"/>
      <c r="I18" s="135" t="s">
        <v>25</v>
      </c>
      <c r="J18" s="137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Z18" s="130" t="s">
        <v>118</v>
      </c>
      <c r="BA18" s="130" t="s">
        <v>1</v>
      </c>
      <c r="BB18" s="130" t="s">
        <v>1</v>
      </c>
      <c r="BC18" s="130" t="s">
        <v>119</v>
      </c>
      <c r="BD18" s="130" t="s">
        <v>86</v>
      </c>
    </row>
    <row r="19" s="2" customFormat="1" ht="18" customHeight="1">
      <c r="A19" s="37"/>
      <c r="B19" s="43"/>
      <c r="C19" s="37"/>
      <c r="D19" s="37"/>
      <c r="E19" s="137" t="s">
        <v>31</v>
      </c>
      <c r="F19" s="37"/>
      <c r="G19" s="37"/>
      <c r="H19" s="37"/>
      <c r="I19" s="135" t="s">
        <v>27</v>
      </c>
      <c r="J19" s="137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Z19" s="130" t="s">
        <v>120</v>
      </c>
      <c r="BA19" s="130" t="s">
        <v>1</v>
      </c>
      <c r="BB19" s="130" t="s">
        <v>1</v>
      </c>
      <c r="BC19" s="130" t="s">
        <v>121</v>
      </c>
      <c r="BD19" s="130" t="s">
        <v>86</v>
      </c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Z20" s="130" t="s">
        <v>122</v>
      </c>
      <c r="BA20" s="130" t="s">
        <v>1</v>
      </c>
      <c r="BB20" s="130" t="s">
        <v>1</v>
      </c>
      <c r="BC20" s="130" t="s">
        <v>123</v>
      </c>
      <c r="BD20" s="130" t="s">
        <v>86</v>
      </c>
    </row>
    <row r="21" s="2" customFormat="1" ht="12" customHeight="1">
      <c r="A21" s="37"/>
      <c r="B21" s="43"/>
      <c r="C21" s="37"/>
      <c r="D21" s="135" t="s">
        <v>33</v>
      </c>
      <c r="E21" s="37"/>
      <c r="F21" s="37"/>
      <c r="G21" s="37"/>
      <c r="H21" s="37"/>
      <c r="I21" s="135" t="s">
        <v>25</v>
      </c>
      <c r="J21" s="137" t="s">
        <v>34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Z21" s="130" t="s">
        <v>124</v>
      </c>
      <c r="BA21" s="130" t="s">
        <v>1</v>
      </c>
      <c r="BB21" s="130" t="s">
        <v>1</v>
      </c>
      <c r="BC21" s="130" t="s">
        <v>125</v>
      </c>
      <c r="BD21" s="130" t="s">
        <v>86</v>
      </c>
    </row>
    <row r="22" s="2" customFormat="1" ht="18" customHeight="1">
      <c r="A22" s="37"/>
      <c r="B22" s="43"/>
      <c r="C22" s="37"/>
      <c r="D22" s="37"/>
      <c r="E22" s="137" t="s">
        <v>31</v>
      </c>
      <c r="F22" s="37"/>
      <c r="G22" s="37"/>
      <c r="H22" s="37"/>
      <c r="I22" s="135" t="s">
        <v>27</v>
      </c>
      <c r="J22" s="137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Z22" s="130" t="s">
        <v>126</v>
      </c>
      <c r="BA22" s="130" t="s">
        <v>1</v>
      </c>
      <c r="BB22" s="130" t="s">
        <v>1</v>
      </c>
      <c r="BC22" s="130" t="s">
        <v>127</v>
      </c>
      <c r="BD22" s="130" t="s">
        <v>86</v>
      </c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Z23" s="130" t="s">
        <v>128</v>
      </c>
      <c r="BA23" s="130" t="s">
        <v>1</v>
      </c>
      <c r="BB23" s="130" t="s">
        <v>1</v>
      </c>
      <c r="BC23" s="130" t="s">
        <v>129</v>
      </c>
      <c r="BD23" s="130" t="s">
        <v>86</v>
      </c>
    </row>
    <row r="24" s="2" customFormat="1" ht="12" customHeight="1">
      <c r="A24" s="37"/>
      <c r="B24" s="43"/>
      <c r="C24" s="37"/>
      <c r="D24" s="135" t="s">
        <v>35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Z24" s="130" t="s">
        <v>130</v>
      </c>
      <c r="BA24" s="130" t="s">
        <v>1</v>
      </c>
      <c r="BB24" s="130" t="s">
        <v>1</v>
      </c>
      <c r="BC24" s="130" t="s">
        <v>131</v>
      </c>
      <c r="BD24" s="130" t="s">
        <v>86</v>
      </c>
    </row>
    <row r="25" s="8" customFormat="1" ht="107.25" customHeight="1">
      <c r="A25" s="139"/>
      <c r="B25" s="140"/>
      <c r="C25" s="139"/>
      <c r="D25" s="139"/>
      <c r="E25" s="141" t="s">
        <v>36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  <c r="AZ25" s="143" t="s">
        <v>132</v>
      </c>
      <c r="BA25" s="143" t="s">
        <v>1</v>
      </c>
      <c r="BB25" s="143" t="s">
        <v>1</v>
      </c>
      <c r="BC25" s="143" t="s">
        <v>133</v>
      </c>
      <c r="BD25" s="143" t="s">
        <v>86</v>
      </c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Z26" s="130" t="s">
        <v>134</v>
      </c>
      <c r="BA26" s="130" t="s">
        <v>1</v>
      </c>
      <c r="BB26" s="130" t="s">
        <v>1</v>
      </c>
      <c r="BC26" s="130" t="s">
        <v>135</v>
      </c>
      <c r="BD26" s="130" t="s">
        <v>86</v>
      </c>
    </row>
    <row r="27" s="2" customFormat="1" ht="6.96" customHeight="1">
      <c r="A27" s="37"/>
      <c r="B27" s="43"/>
      <c r="C27" s="37"/>
      <c r="D27" s="144"/>
      <c r="E27" s="144"/>
      <c r="F27" s="144"/>
      <c r="G27" s="144"/>
      <c r="H27" s="144"/>
      <c r="I27" s="144"/>
      <c r="J27" s="144"/>
      <c r="K27" s="144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5" t="s">
        <v>37</v>
      </c>
      <c r="E28" s="37"/>
      <c r="F28" s="37"/>
      <c r="G28" s="37"/>
      <c r="H28" s="37"/>
      <c r="I28" s="37"/>
      <c r="J28" s="146">
        <f>ROUND(J128,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7" t="s">
        <v>39</v>
      </c>
      <c r="G30" s="37"/>
      <c r="H30" s="37"/>
      <c r="I30" s="147" t="s">
        <v>38</v>
      </c>
      <c r="J30" s="147" t="s">
        <v>40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8" t="s">
        <v>41</v>
      </c>
      <c r="E31" s="135" t="s">
        <v>42</v>
      </c>
      <c r="F31" s="149">
        <f>ROUND((SUM(BE128:BE425)),  2)</f>
        <v>0</v>
      </c>
      <c r="G31" s="37"/>
      <c r="H31" s="37"/>
      <c r="I31" s="150">
        <v>0.20999999999999999</v>
      </c>
      <c r="J31" s="149">
        <f>ROUND(((SUM(BE128:BE425))*I31),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5" t="s">
        <v>43</v>
      </c>
      <c r="F32" s="149">
        <f>ROUND((SUM(BF128:BF425)),  2)</f>
        <v>0</v>
      </c>
      <c r="G32" s="37"/>
      <c r="H32" s="37"/>
      <c r="I32" s="150">
        <v>0.14999999999999999</v>
      </c>
      <c r="J32" s="149">
        <f>ROUND(((SUM(BF128:BF425))*I32),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5" t="s">
        <v>44</v>
      </c>
      <c r="F33" s="149">
        <f>ROUND((SUM(BG128:BG425)),  2)</f>
        <v>0</v>
      </c>
      <c r="G33" s="37"/>
      <c r="H33" s="37"/>
      <c r="I33" s="150">
        <v>0.20999999999999999</v>
      </c>
      <c r="J33" s="149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5" t="s">
        <v>45</v>
      </c>
      <c r="F34" s="149">
        <f>ROUND((SUM(BH128:BH425)),  2)</f>
        <v>0</v>
      </c>
      <c r="G34" s="37"/>
      <c r="H34" s="37"/>
      <c r="I34" s="150">
        <v>0.14999999999999999</v>
      </c>
      <c r="J34" s="149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46</v>
      </c>
      <c r="F35" s="149">
        <f>ROUND((SUM(BI128:BI425)),  2)</f>
        <v>0</v>
      </c>
      <c r="G35" s="37"/>
      <c r="H35" s="37"/>
      <c r="I35" s="150">
        <v>0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51"/>
      <c r="D37" s="152" t="s">
        <v>47</v>
      </c>
      <c r="E37" s="153"/>
      <c r="F37" s="153"/>
      <c r="G37" s="154" t="s">
        <v>48</v>
      </c>
      <c r="H37" s="155" t="s">
        <v>49</v>
      </c>
      <c r="I37" s="153"/>
      <c r="J37" s="156">
        <f>SUM(J28:J35)</f>
        <v>0</v>
      </c>
      <c r="K37" s="15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50</v>
      </c>
      <c r="E50" s="159"/>
      <c r="F50" s="159"/>
      <c r="G50" s="158" t="s">
        <v>51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52</v>
      </c>
      <c r="E61" s="161"/>
      <c r="F61" s="162" t="s">
        <v>53</v>
      </c>
      <c r="G61" s="160" t="s">
        <v>52</v>
      </c>
      <c r="H61" s="161"/>
      <c r="I61" s="161"/>
      <c r="J61" s="163" t="s">
        <v>53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54</v>
      </c>
      <c r="E65" s="164"/>
      <c r="F65" s="164"/>
      <c r="G65" s="158" t="s">
        <v>55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52</v>
      </c>
      <c r="E76" s="161"/>
      <c r="F76" s="162" t="s">
        <v>53</v>
      </c>
      <c r="G76" s="160" t="s">
        <v>52</v>
      </c>
      <c r="H76" s="161"/>
      <c r="I76" s="161"/>
      <c r="J76" s="163" t="s">
        <v>53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Uherský Brod, opravy chodníků 2020. 05 Dolní Valy I. Západ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Uherský Brod</v>
      </c>
      <c r="G87" s="39"/>
      <c r="H87" s="39"/>
      <c r="I87" s="31" t="s">
        <v>22</v>
      </c>
      <c r="J87" s="78" t="str">
        <f>IF(J10="","",J10)</f>
        <v>5. 1. 2023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TSUB Uherský Brod</v>
      </c>
      <c r="G89" s="39"/>
      <c r="H89" s="39"/>
      <c r="I89" s="31" t="s">
        <v>30</v>
      </c>
      <c r="J89" s="35" t="str">
        <f>E19</f>
        <v>Ing. Kunčík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33</v>
      </c>
      <c r="J90" s="35" t="str">
        <f>E22</f>
        <v>Ing. Kunčík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9" t="s">
        <v>137</v>
      </c>
      <c r="D92" s="170"/>
      <c r="E92" s="170"/>
      <c r="F92" s="170"/>
      <c r="G92" s="170"/>
      <c r="H92" s="170"/>
      <c r="I92" s="170"/>
      <c r="J92" s="171" t="s">
        <v>138</v>
      </c>
      <c r="K92" s="170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2" t="s">
        <v>139</v>
      </c>
      <c r="D94" s="39"/>
      <c r="E94" s="39"/>
      <c r="F94" s="39"/>
      <c r="G94" s="39"/>
      <c r="H94" s="39"/>
      <c r="I94" s="39"/>
      <c r="J94" s="109">
        <f>J128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140</v>
      </c>
    </row>
    <row r="95" s="9" customFormat="1" ht="24.96" customHeight="1">
      <c r="A95" s="9"/>
      <c r="B95" s="173"/>
      <c r="C95" s="174"/>
      <c r="D95" s="175" t="s">
        <v>141</v>
      </c>
      <c r="E95" s="176"/>
      <c r="F95" s="176"/>
      <c r="G95" s="176"/>
      <c r="H95" s="176"/>
      <c r="I95" s="176"/>
      <c r="J95" s="177">
        <f>J129</f>
        <v>0</v>
      </c>
      <c r="K95" s="174"/>
      <c r="L95" s="178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9"/>
      <c r="C96" s="180"/>
      <c r="D96" s="181" t="s">
        <v>142</v>
      </c>
      <c r="E96" s="182"/>
      <c r="F96" s="182"/>
      <c r="G96" s="182"/>
      <c r="H96" s="182"/>
      <c r="I96" s="182"/>
      <c r="J96" s="183">
        <f>J130</f>
        <v>0</v>
      </c>
      <c r="K96" s="180"/>
      <c r="L96" s="184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9"/>
      <c r="C97" s="180"/>
      <c r="D97" s="181" t="s">
        <v>143</v>
      </c>
      <c r="E97" s="182"/>
      <c r="F97" s="182"/>
      <c r="G97" s="182"/>
      <c r="H97" s="182"/>
      <c r="I97" s="182"/>
      <c r="J97" s="183">
        <f>J253</f>
        <v>0</v>
      </c>
      <c r="K97" s="180"/>
      <c r="L97" s="184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9"/>
      <c r="C98" s="180"/>
      <c r="D98" s="181" t="s">
        <v>144</v>
      </c>
      <c r="E98" s="182"/>
      <c r="F98" s="182"/>
      <c r="G98" s="182"/>
      <c r="H98" s="182"/>
      <c r="I98" s="182"/>
      <c r="J98" s="183">
        <f>J260</f>
        <v>0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145</v>
      </c>
      <c r="E99" s="182"/>
      <c r="F99" s="182"/>
      <c r="G99" s="182"/>
      <c r="H99" s="182"/>
      <c r="I99" s="182"/>
      <c r="J99" s="183">
        <f>J310</f>
        <v>0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146</v>
      </c>
      <c r="E100" s="182"/>
      <c r="F100" s="182"/>
      <c r="G100" s="182"/>
      <c r="H100" s="182"/>
      <c r="I100" s="182"/>
      <c r="J100" s="183">
        <f>J319</f>
        <v>0</v>
      </c>
      <c r="K100" s="180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9"/>
      <c r="C101" s="180"/>
      <c r="D101" s="181" t="s">
        <v>147</v>
      </c>
      <c r="E101" s="182"/>
      <c r="F101" s="182"/>
      <c r="G101" s="182"/>
      <c r="H101" s="182"/>
      <c r="I101" s="182"/>
      <c r="J101" s="183">
        <f>J333</f>
        <v>0</v>
      </c>
      <c r="K101" s="180"/>
      <c r="L101" s="18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9"/>
      <c r="C102" s="180"/>
      <c r="D102" s="181" t="s">
        <v>148</v>
      </c>
      <c r="E102" s="182"/>
      <c r="F102" s="182"/>
      <c r="G102" s="182"/>
      <c r="H102" s="182"/>
      <c r="I102" s="182"/>
      <c r="J102" s="183">
        <f>J360</f>
        <v>0</v>
      </c>
      <c r="K102" s="180"/>
      <c r="L102" s="18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3"/>
      <c r="C103" s="174"/>
      <c r="D103" s="175" t="s">
        <v>149</v>
      </c>
      <c r="E103" s="176"/>
      <c r="F103" s="176"/>
      <c r="G103" s="176"/>
      <c r="H103" s="176"/>
      <c r="I103" s="176"/>
      <c r="J103" s="177">
        <f>J364</f>
        <v>0</v>
      </c>
      <c r="K103" s="174"/>
      <c r="L103" s="17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9"/>
      <c r="C104" s="180"/>
      <c r="D104" s="181" t="s">
        <v>150</v>
      </c>
      <c r="E104" s="182"/>
      <c r="F104" s="182"/>
      <c r="G104" s="182"/>
      <c r="H104" s="182"/>
      <c r="I104" s="182"/>
      <c r="J104" s="183">
        <f>J365</f>
        <v>0</v>
      </c>
      <c r="K104" s="180"/>
      <c r="L104" s="18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3"/>
      <c r="C105" s="174"/>
      <c r="D105" s="175" t="s">
        <v>151</v>
      </c>
      <c r="E105" s="176"/>
      <c r="F105" s="176"/>
      <c r="G105" s="176"/>
      <c r="H105" s="176"/>
      <c r="I105" s="176"/>
      <c r="J105" s="177">
        <f>J372</f>
        <v>0</v>
      </c>
      <c r="K105" s="174"/>
      <c r="L105" s="17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79"/>
      <c r="C106" s="180"/>
      <c r="D106" s="181" t="s">
        <v>152</v>
      </c>
      <c r="E106" s="182"/>
      <c r="F106" s="182"/>
      <c r="G106" s="182"/>
      <c r="H106" s="182"/>
      <c r="I106" s="182"/>
      <c r="J106" s="183">
        <f>J378</f>
        <v>0</v>
      </c>
      <c r="K106" s="180"/>
      <c r="L106" s="18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9"/>
      <c r="C107" s="180"/>
      <c r="D107" s="181" t="s">
        <v>153</v>
      </c>
      <c r="E107" s="182"/>
      <c r="F107" s="182"/>
      <c r="G107" s="182"/>
      <c r="H107" s="182"/>
      <c r="I107" s="182"/>
      <c r="J107" s="183">
        <f>J397</f>
        <v>0</v>
      </c>
      <c r="K107" s="180"/>
      <c r="L107" s="18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9"/>
      <c r="C108" s="180"/>
      <c r="D108" s="181" t="s">
        <v>154</v>
      </c>
      <c r="E108" s="182"/>
      <c r="F108" s="182"/>
      <c r="G108" s="182"/>
      <c r="H108" s="182"/>
      <c r="I108" s="182"/>
      <c r="J108" s="183">
        <f>J416</f>
        <v>0</v>
      </c>
      <c r="K108" s="180"/>
      <c r="L108" s="18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9"/>
      <c r="C109" s="180"/>
      <c r="D109" s="181" t="s">
        <v>155</v>
      </c>
      <c r="E109" s="182"/>
      <c r="F109" s="182"/>
      <c r="G109" s="182"/>
      <c r="H109" s="182"/>
      <c r="I109" s="182"/>
      <c r="J109" s="183">
        <f>J419</f>
        <v>0</v>
      </c>
      <c r="K109" s="180"/>
      <c r="L109" s="18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9"/>
      <c r="C110" s="180"/>
      <c r="D110" s="181" t="s">
        <v>156</v>
      </c>
      <c r="E110" s="182"/>
      <c r="F110" s="182"/>
      <c r="G110" s="182"/>
      <c r="H110" s="182"/>
      <c r="I110" s="182"/>
      <c r="J110" s="183">
        <f>J422</f>
        <v>0</v>
      </c>
      <c r="K110" s="180"/>
      <c r="L110" s="18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157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E7</f>
        <v>Uherský Brod, opravy chodníků 2020. 05 Dolní Valy I. Západ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F10</f>
        <v>Uherský Brod</v>
      </c>
      <c r="G122" s="39"/>
      <c r="H122" s="39"/>
      <c r="I122" s="31" t="s">
        <v>22</v>
      </c>
      <c r="J122" s="78" t="str">
        <f>IF(J10="","",J10)</f>
        <v>5. 1. 2023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E13</f>
        <v>TSUB Uherský Brod</v>
      </c>
      <c r="G124" s="39"/>
      <c r="H124" s="39"/>
      <c r="I124" s="31" t="s">
        <v>30</v>
      </c>
      <c r="J124" s="35" t="str">
        <f>E19</f>
        <v>Ing. Kunčík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28</v>
      </c>
      <c r="D125" s="39"/>
      <c r="E125" s="39"/>
      <c r="F125" s="26" t="str">
        <f>IF(E16="","",E16)</f>
        <v>Vyplň údaj</v>
      </c>
      <c r="G125" s="39"/>
      <c r="H125" s="39"/>
      <c r="I125" s="31" t="s">
        <v>33</v>
      </c>
      <c r="J125" s="35" t="str">
        <f>E22</f>
        <v>Ing. Kunčík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85"/>
      <c r="B127" s="186"/>
      <c r="C127" s="187" t="s">
        <v>158</v>
      </c>
      <c r="D127" s="188" t="s">
        <v>62</v>
      </c>
      <c r="E127" s="188" t="s">
        <v>58</v>
      </c>
      <c r="F127" s="188" t="s">
        <v>59</v>
      </c>
      <c r="G127" s="188" t="s">
        <v>159</v>
      </c>
      <c r="H127" s="188" t="s">
        <v>160</v>
      </c>
      <c r="I127" s="188" t="s">
        <v>161</v>
      </c>
      <c r="J127" s="188" t="s">
        <v>138</v>
      </c>
      <c r="K127" s="189" t="s">
        <v>162</v>
      </c>
      <c r="L127" s="190"/>
      <c r="M127" s="99" t="s">
        <v>1</v>
      </c>
      <c r="N127" s="100" t="s">
        <v>41</v>
      </c>
      <c r="O127" s="100" t="s">
        <v>163</v>
      </c>
      <c r="P127" s="100" t="s">
        <v>164</v>
      </c>
      <c r="Q127" s="100" t="s">
        <v>165</v>
      </c>
      <c r="R127" s="100" t="s">
        <v>166</v>
      </c>
      <c r="S127" s="100" t="s">
        <v>167</v>
      </c>
      <c r="T127" s="101" t="s">
        <v>168</v>
      </c>
      <c r="U127" s="185"/>
      <c r="V127" s="185"/>
      <c r="W127" s="185"/>
      <c r="X127" s="185"/>
      <c r="Y127" s="185"/>
      <c r="Z127" s="185"/>
      <c r="AA127" s="185"/>
      <c r="AB127" s="185"/>
      <c r="AC127" s="185"/>
      <c r="AD127" s="185"/>
      <c r="AE127" s="185"/>
    </row>
    <row r="128" s="2" customFormat="1" ht="22.8" customHeight="1">
      <c r="A128" s="37"/>
      <c r="B128" s="38"/>
      <c r="C128" s="106" t="s">
        <v>169</v>
      </c>
      <c r="D128" s="39"/>
      <c r="E128" s="39"/>
      <c r="F128" s="39"/>
      <c r="G128" s="39"/>
      <c r="H128" s="39"/>
      <c r="I128" s="39"/>
      <c r="J128" s="191">
        <f>BK128</f>
        <v>0</v>
      </c>
      <c r="K128" s="39"/>
      <c r="L128" s="43"/>
      <c r="M128" s="102"/>
      <c r="N128" s="192"/>
      <c r="O128" s="103"/>
      <c r="P128" s="193">
        <f>P129+P364+P372</f>
        <v>0</v>
      </c>
      <c r="Q128" s="103"/>
      <c r="R128" s="193">
        <f>R129+R364+R372</f>
        <v>347.49694179999995</v>
      </c>
      <c r="S128" s="103"/>
      <c r="T128" s="194">
        <f>T129+T364+T372</f>
        <v>287.51650000000001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76</v>
      </c>
      <c r="AU128" s="16" t="s">
        <v>140</v>
      </c>
      <c r="BK128" s="195">
        <f>BK129+BK364+BK372</f>
        <v>0</v>
      </c>
    </row>
    <row r="129" s="12" customFormat="1" ht="25.92" customHeight="1">
      <c r="A129" s="12"/>
      <c r="B129" s="196"/>
      <c r="C129" s="197"/>
      <c r="D129" s="198" t="s">
        <v>76</v>
      </c>
      <c r="E129" s="199" t="s">
        <v>170</v>
      </c>
      <c r="F129" s="199" t="s">
        <v>171</v>
      </c>
      <c r="G129" s="197"/>
      <c r="H129" s="197"/>
      <c r="I129" s="200"/>
      <c r="J129" s="201">
        <f>BK129</f>
        <v>0</v>
      </c>
      <c r="K129" s="197"/>
      <c r="L129" s="202"/>
      <c r="M129" s="203"/>
      <c r="N129" s="204"/>
      <c r="O129" s="204"/>
      <c r="P129" s="205">
        <f>P130+P253+P260+P310+P319+P333+P360</f>
        <v>0</v>
      </c>
      <c r="Q129" s="204"/>
      <c r="R129" s="205">
        <f>R130+R253+R260+R310+R319+R333+R360</f>
        <v>347.47920879999992</v>
      </c>
      <c r="S129" s="204"/>
      <c r="T129" s="206">
        <f>T130+T253+T260+T310+T319+T333+T360</f>
        <v>287.51650000000001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7" t="s">
        <v>82</v>
      </c>
      <c r="AT129" s="208" t="s">
        <v>76</v>
      </c>
      <c r="AU129" s="208" t="s">
        <v>77</v>
      </c>
      <c r="AY129" s="207" t="s">
        <v>172</v>
      </c>
      <c r="BK129" s="209">
        <f>BK130+BK253+BK260+BK310+BK319+BK333+BK360</f>
        <v>0</v>
      </c>
    </row>
    <row r="130" s="12" customFormat="1" ht="22.8" customHeight="1">
      <c r="A130" s="12"/>
      <c r="B130" s="196"/>
      <c r="C130" s="197"/>
      <c r="D130" s="198" t="s">
        <v>76</v>
      </c>
      <c r="E130" s="210" t="s">
        <v>82</v>
      </c>
      <c r="F130" s="210" t="s">
        <v>173</v>
      </c>
      <c r="G130" s="197"/>
      <c r="H130" s="197"/>
      <c r="I130" s="200"/>
      <c r="J130" s="211">
        <f>BK130</f>
        <v>0</v>
      </c>
      <c r="K130" s="197"/>
      <c r="L130" s="202"/>
      <c r="M130" s="203"/>
      <c r="N130" s="204"/>
      <c r="O130" s="204"/>
      <c r="P130" s="205">
        <f>SUM(P131:P252)</f>
        <v>0</v>
      </c>
      <c r="Q130" s="204"/>
      <c r="R130" s="205">
        <f>SUM(R131:R252)</f>
        <v>170.73513799999998</v>
      </c>
      <c r="S130" s="204"/>
      <c r="T130" s="206">
        <f>SUM(T131:T252)</f>
        <v>287.03700000000003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7" t="s">
        <v>82</v>
      </c>
      <c r="AT130" s="208" t="s">
        <v>76</v>
      </c>
      <c r="AU130" s="208" t="s">
        <v>82</v>
      </c>
      <c r="AY130" s="207" t="s">
        <v>172</v>
      </c>
      <c r="BK130" s="209">
        <f>SUM(BK131:BK252)</f>
        <v>0</v>
      </c>
    </row>
    <row r="131" s="2" customFormat="1" ht="21.75" customHeight="1">
      <c r="A131" s="37"/>
      <c r="B131" s="38"/>
      <c r="C131" s="212" t="s">
        <v>82</v>
      </c>
      <c r="D131" s="212" t="s">
        <v>174</v>
      </c>
      <c r="E131" s="213" t="s">
        <v>175</v>
      </c>
      <c r="F131" s="214" t="s">
        <v>176</v>
      </c>
      <c r="G131" s="215" t="s">
        <v>177</v>
      </c>
      <c r="H131" s="216">
        <v>10</v>
      </c>
      <c r="I131" s="217"/>
      <c r="J131" s="218">
        <f>ROUND(I131*H131,2)</f>
        <v>0</v>
      </c>
      <c r="K131" s="214" t="s">
        <v>178</v>
      </c>
      <c r="L131" s="43"/>
      <c r="M131" s="219" t="s">
        <v>1</v>
      </c>
      <c r="N131" s="220" t="s">
        <v>42</v>
      </c>
      <c r="O131" s="90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3" t="s">
        <v>179</v>
      </c>
      <c r="AT131" s="223" t="s">
        <v>174</v>
      </c>
      <c r="AU131" s="223" t="s">
        <v>86</v>
      </c>
      <c r="AY131" s="16" t="s">
        <v>172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6" t="s">
        <v>82</v>
      </c>
      <c r="BK131" s="224">
        <f>ROUND(I131*H131,2)</f>
        <v>0</v>
      </c>
      <c r="BL131" s="16" t="s">
        <v>179</v>
      </c>
      <c r="BM131" s="223" t="s">
        <v>180</v>
      </c>
    </row>
    <row r="132" s="2" customFormat="1">
      <c r="A132" s="37"/>
      <c r="B132" s="38"/>
      <c r="C132" s="39"/>
      <c r="D132" s="225" t="s">
        <v>181</v>
      </c>
      <c r="E132" s="39"/>
      <c r="F132" s="226" t="s">
        <v>182</v>
      </c>
      <c r="G132" s="39"/>
      <c r="H132" s="39"/>
      <c r="I132" s="227"/>
      <c r="J132" s="39"/>
      <c r="K132" s="39"/>
      <c r="L132" s="43"/>
      <c r="M132" s="228"/>
      <c r="N132" s="229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181</v>
      </c>
      <c r="AU132" s="16" t="s">
        <v>86</v>
      </c>
    </row>
    <row r="133" s="2" customFormat="1">
      <c r="A133" s="37"/>
      <c r="B133" s="38"/>
      <c r="C133" s="39"/>
      <c r="D133" s="230" t="s">
        <v>183</v>
      </c>
      <c r="E133" s="39"/>
      <c r="F133" s="231" t="s">
        <v>184</v>
      </c>
      <c r="G133" s="39"/>
      <c r="H133" s="39"/>
      <c r="I133" s="227"/>
      <c r="J133" s="39"/>
      <c r="K133" s="39"/>
      <c r="L133" s="43"/>
      <c r="M133" s="228"/>
      <c r="N133" s="229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183</v>
      </c>
      <c r="AU133" s="16" t="s">
        <v>86</v>
      </c>
    </row>
    <row r="134" s="2" customFormat="1" ht="16.5" customHeight="1">
      <c r="A134" s="37"/>
      <c r="B134" s="38"/>
      <c r="C134" s="212" t="s">
        <v>86</v>
      </c>
      <c r="D134" s="212" t="s">
        <v>174</v>
      </c>
      <c r="E134" s="213" t="s">
        <v>185</v>
      </c>
      <c r="F134" s="214" t="s">
        <v>186</v>
      </c>
      <c r="G134" s="215" t="s">
        <v>177</v>
      </c>
      <c r="H134" s="216">
        <v>5</v>
      </c>
      <c r="I134" s="217"/>
      <c r="J134" s="218">
        <f>ROUND(I134*H134,2)</f>
        <v>0</v>
      </c>
      <c r="K134" s="214" t="s">
        <v>178</v>
      </c>
      <c r="L134" s="43"/>
      <c r="M134" s="219" t="s">
        <v>1</v>
      </c>
      <c r="N134" s="220" t="s">
        <v>42</v>
      </c>
      <c r="O134" s="90"/>
      <c r="P134" s="221">
        <f>O134*H134</f>
        <v>0</v>
      </c>
      <c r="Q134" s="221">
        <v>0</v>
      </c>
      <c r="R134" s="221">
        <f>Q134*H134</f>
        <v>0</v>
      </c>
      <c r="S134" s="221">
        <v>0.255</v>
      </c>
      <c r="T134" s="222">
        <f>S134*H134</f>
        <v>1.2749999999999999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3" t="s">
        <v>179</v>
      </c>
      <c r="AT134" s="223" t="s">
        <v>174</v>
      </c>
      <c r="AU134" s="223" t="s">
        <v>86</v>
      </c>
      <c r="AY134" s="16" t="s">
        <v>172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6" t="s">
        <v>82</v>
      </c>
      <c r="BK134" s="224">
        <f>ROUND(I134*H134,2)</f>
        <v>0</v>
      </c>
      <c r="BL134" s="16" t="s">
        <v>179</v>
      </c>
      <c r="BM134" s="223" t="s">
        <v>187</v>
      </c>
    </row>
    <row r="135" s="2" customFormat="1">
      <c r="A135" s="37"/>
      <c r="B135" s="38"/>
      <c r="C135" s="39"/>
      <c r="D135" s="225" t="s">
        <v>181</v>
      </c>
      <c r="E135" s="39"/>
      <c r="F135" s="226" t="s">
        <v>188</v>
      </c>
      <c r="G135" s="39"/>
      <c r="H135" s="39"/>
      <c r="I135" s="227"/>
      <c r="J135" s="39"/>
      <c r="K135" s="39"/>
      <c r="L135" s="43"/>
      <c r="M135" s="228"/>
      <c r="N135" s="229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181</v>
      </c>
      <c r="AU135" s="16" t="s">
        <v>86</v>
      </c>
    </row>
    <row r="136" s="2" customFormat="1">
      <c r="A136" s="37"/>
      <c r="B136" s="38"/>
      <c r="C136" s="39"/>
      <c r="D136" s="230" t="s">
        <v>183</v>
      </c>
      <c r="E136" s="39"/>
      <c r="F136" s="231" t="s">
        <v>189</v>
      </c>
      <c r="G136" s="39"/>
      <c r="H136" s="39"/>
      <c r="I136" s="227"/>
      <c r="J136" s="39"/>
      <c r="K136" s="39"/>
      <c r="L136" s="43"/>
      <c r="M136" s="228"/>
      <c r="N136" s="229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183</v>
      </c>
      <c r="AU136" s="16" t="s">
        <v>86</v>
      </c>
    </row>
    <row r="137" s="13" customFormat="1">
      <c r="A137" s="13"/>
      <c r="B137" s="232"/>
      <c r="C137" s="233"/>
      <c r="D137" s="225" t="s">
        <v>190</v>
      </c>
      <c r="E137" s="234" t="s">
        <v>100</v>
      </c>
      <c r="F137" s="235" t="s">
        <v>101</v>
      </c>
      <c r="G137" s="233"/>
      <c r="H137" s="236">
        <v>5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190</v>
      </c>
      <c r="AU137" s="242" t="s">
        <v>86</v>
      </c>
      <c r="AV137" s="13" t="s">
        <v>86</v>
      </c>
      <c r="AW137" s="13" t="s">
        <v>32</v>
      </c>
      <c r="AX137" s="13" t="s">
        <v>82</v>
      </c>
      <c r="AY137" s="242" t="s">
        <v>172</v>
      </c>
    </row>
    <row r="138" s="2" customFormat="1" ht="21.75" customHeight="1">
      <c r="A138" s="37"/>
      <c r="B138" s="38"/>
      <c r="C138" s="212" t="s">
        <v>191</v>
      </c>
      <c r="D138" s="212" t="s">
        <v>174</v>
      </c>
      <c r="E138" s="213" t="s">
        <v>192</v>
      </c>
      <c r="F138" s="214" t="s">
        <v>193</v>
      </c>
      <c r="G138" s="215" t="s">
        <v>177</v>
      </c>
      <c r="H138" s="216">
        <v>324.60000000000002</v>
      </c>
      <c r="I138" s="217"/>
      <c r="J138" s="218">
        <f>ROUND(I138*H138,2)</f>
        <v>0</v>
      </c>
      <c r="K138" s="214" t="s">
        <v>178</v>
      </c>
      <c r="L138" s="43"/>
      <c r="M138" s="219" t="s">
        <v>1</v>
      </c>
      <c r="N138" s="220" t="s">
        <v>42</v>
      </c>
      <c r="O138" s="90"/>
      <c r="P138" s="221">
        <f>O138*H138</f>
        <v>0</v>
      </c>
      <c r="Q138" s="221">
        <v>0</v>
      </c>
      <c r="R138" s="221">
        <f>Q138*H138</f>
        <v>0</v>
      </c>
      <c r="S138" s="221">
        <v>0.255</v>
      </c>
      <c r="T138" s="222">
        <f>S138*H138</f>
        <v>82.77300000000001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3" t="s">
        <v>179</v>
      </c>
      <c r="AT138" s="223" t="s">
        <v>174</v>
      </c>
      <c r="AU138" s="223" t="s">
        <v>86</v>
      </c>
      <c r="AY138" s="16" t="s">
        <v>172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6" t="s">
        <v>82</v>
      </c>
      <c r="BK138" s="224">
        <f>ROUND(I138*H138,2)</f>
        <v>0</v>
      </c>
      <c r="BL138" s="16" t="s">
        <v>179</v>
      </c>
      <c r="BM138" s="223" t="s">
        <v>194</v>
      </c>
    </row>
    <row r="139" s="2" customFormat="1">
      <c r="A139" s="37"/>
      <c r="B139" s="38"/>
      <c r="C139" s="39"/>
      <c r="D139" s="225" t="s">
        <v>181</v>
      </c>
      <c r="E139" s="39"/>
      <c r="F139" s="226" t="s">
        <v>195</v>
      </c>
      <c r="G139" s="39"/>
      <c r="H139" s="39"/>
      <c r="I139" s="227"/>
      <c r="J139" s="39"/>
      <c r="K139" s="39"/>
      <c r="L139" s="43"/>
      <c r="M139" s="228"/>
      <c r="N139" s="229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181</v>
      </c>
      <c r="AU139" s="16" t="s">
        <v>86</v>
      </c>
    </row>
    <row r="140" s="2" customFormat="1">
      <c r="A140" s="37"/>
      <c r="B140" s="38"/>
      <c r="C140" s="39"/>
      <c r="D140" s="230" t="s">
        <v>183</v>
      </c>
      <c r="E140" s="39"/>
      <c r="F140" s="231" t="s">
        <v>196</v>
      </c>
      <c r="G140" s="39"/>
      <c r="H140" s="39"/>
      <c r="I140" s="227"/>
      <c r="J140" s="39"/>
      <c r="K140" s="39"/>
      <c r="L140" s="43"/>
      <c r="M140" s="228"/>
      <c r="N140" s="229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183</v>
      </c>
      <c r="AU140" s="16" t="s">
        <v>86</v>
      </c>
    </row>
    <row r="141" s="13" customFormat="1">
      <c r="A141" s="13"/>
      <c r="B141" s="232"/>
      <c r="C141" s="233"/>
      <c r="D141" s="225" t="s">
        <v>190</v>
      </c>
      <c r="E141" s="234" t="s">
        <v>84</v>
      </c>
      <c r="F141" s="235" t="s">
        <v>197</v>
      </c>
      <c r="G141" s="233"/>
      <c r="H141" s="236">
        <v>324.60000000000002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190</v>
      </c>
      <c r="AU141" s="242" t="s">
        <v>86</v>
      </c>
      <c r="AV141" s="13" t="s">
        <v>86</v>
      </c>
      <c r="AW141" s="13" t="s">
        <v>32</v>
      </c>
      <c r="AX141" s="13" t="s">
        <v>82</v>
      </c>
      <c r="AY141" s="242" t="s">
        <v>172</v>
      </c>
    </row>
    <row r="142" s="2" customFormat="1" ht="21.75" customHeight="1">
      <c r="A142" s="37"/>
      <c r="B142" s="38"/>
      <c r="C142" s="212" t="s">
        <v>179</v>
      </c>
      <c r="D142" s="212" t="s">
        <v>174</v>
      </c>
      <c r="E142" s="213" t="s">
        <v>198</v>
      </c>
      <c r="F142" s="214" t="s">
        <v>199</v>
      </c>
      <c r="G142" s="215" t="s">
        <v>177</v>
      </c>
      <c r="H142" s="216">
        <v>156.5</v>
      </c>
      <c r="I142" s="217"/>
      <c r="J142" s="218">
        <f>ROUND(I142*H142,2)</f>
        <v>0</v>
      </c>
      <c r="K142" s="214" t="s">
        <v>178</v>
      </c>
      <c r="L142" s="43"/>
      <c r="M142" s="219" t="s">
        <v>1</v>
      </c>
      <c r="N142" s="220" t="s">
        <v>42</v>
      </c>
      <c r="O142" s="90"/>
      <c r="P142" s="221">
        <f>O142*H142</f>
        <v>0</v>
      </c>
      <c r="Q142" s="221">
        <v>0</v>
      </c>
      <c r="R142" s="221">
        <f>Q142*H142</f>
        <v>0</v>
      </c>
      <c r="S142" s="221">
        <v>0.26000000000000001</v>
      </c>
      <c r="T142" s="222">
        <f>S142*H142</f>
        <v>40.690000000000005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3" t="s">
        <v>179</v>
      </c>
      <c r="AT142" s="223" t="s">
        <v>174</v>
      </c>
      <c r="AU142" s="223" t="s">
        <v>86</v>
      </c>
      <c r="AY142" s="16" t="s">
        <v>172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6" t="s">
        <v>82</v>
      </c>
      <c r="BK142" s="224">
        <f>ROUND(I142*H142,2)</f>
        <v>0</v>
      </c>
      <c r="BL142" s="16" t="s">
        <v>179</v>
      </c>
      <c r="BM142" s="223" t="s">
        <v>200</v>
      </c>
    </row>
    <row r="143" s="2" customFormat="1">
      <c r="A143" s="37"/>
      <c r="B143" s="38"/>
      <c r="C143" s="39"/>
      <c r="D143" s="225" t="s">
        <v>181</v>
      </c>
      <c r="E143" s="39"/>
      <c r="F143" s="226" t="s">
        <v>201</v>
      </c>
      <c r="G143" s="39"/>
      <c r="H143" s="39"/>
      <c r="I143" s="227"/>
      <c r="J143" s="39"/>
      <c r="K143" s="39"/>
      <c r="L143" s="43"/>
      <c r="M143" s="228"/>
      <c r="N143" s="229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181</v>
      </c>
      <c r="AU143" s="16" t="s">
        <v>86</v>
      </c>
    </row>
    <row r="144" s="2" customFormat="1">
      <c r="A144" s="37"/>
      <c r="B144" s="38"/>
      <c r="C144" s="39"/>
      <c r="D144" s="230" t="s">
        <v>183</v>
      </c>
      <c r="E144" s="39"/>
      <c r="F144" s="231" t="s">
        <v>202</v>
      </c>
      <c r="G144" s="39"/>
      <c r="H144" s="39"/>
      <c r="I144" s="227"/>
      <c r="J144" s="39"/>
      <c r="K144" s="39"/>
      <c r="L144" s="43"/>
      <c r="M144" s="228"/>
      <c r="N144" s="229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183</v>
      </c>
      <c r="AU144" s="16" t="s">
        <v>86</v>
      </c>
    </row>
    <row r="145" s="13" customFormat="1">
      <c r="A145" s="13"/>
      <c r="B145" s="232"/>
      <c r="C145" s="233"/>
      <c r="D145" s="225" t="s">
        <v>190</v>
      </c>
      <c r="E145" s="234" t="s">
        <v>87</v>
      </c>
      <c r="F145" s="235" t="s">
        <v>88</v>
      </c>
      <c r="G145" s="233"/>
      <c r="H145" s="236">
        <v>156.5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190</v>
      </c>
      <c r="AU145" s="242" t="s">
        <v>86</v>
      </c>
      <c r="AV145" s="13" t="s">
        <v>86</v>
      </c>
      <c r="AW145" s="13" t="s">
        <v>32</v>
      </c>
      <c r="AX145" s="13" t="s">
        <v>82</v>
      </c>
      <c r="AY145" s="242" t="s">
        <v>172</v>
      </c>
    </row>
    <row r="146" s="2" customFormat="1" ht="21.75" customHeight="1">
      <c r="A146" s="37"/>
      <c r="B146" s="38"/>
      <c r="C146" s="212" t="s">
        <v>101</v>
      </c>
      <c r="D146" s="212" t="s">
        <v>174</v>
      </c>
      <c r="E146" s="213" t="s">
        <v>203</v>
      </c>
      <c r="F146" s="214" t="s">
        <v>204</v>
      </c>
      <c r="G146" s="215" t="s">
        <v>177</v>
      </c>
      <c r="H146" s="216">
        <v>324.60000000000002</v>
      </c>
      <c r="I146" s="217"/>
      <c r="J146" s="218">
        <f>ROUND(I146*H146,2)</f>
        <v>0</v>
      </c>
      <c r="K146" s="214" t="s">
        <v>178</v>
      </c>
      <c r="L146" s="43"/>
      <c r="M146" s="219" t="s">
        <v>1</v>
      </c>
      <c r="N146" s="220" t="s">
        <v>42</v>
      </c>
      <c r="O146" s="90"/>
      <c r="P146" s="221">
        <f>O146*H146</f>
        <v>0</v>
      </c>
      <c r="Q146" s="221">
        <v>0</v>
      </c>
      <c r="R146" s="221">
        <f>Q146*H146</f>
        <v>0</v>
      </c>
      <c r="S146" s="221">
        <v>0.29999999999999999</v>
      </c>
      <c r="T146" s="222">
        <f>S146*H146</f>
        <v>97.38000000000001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3" t="s">
        <v>179</v>
      </c>
      <c r="AT146" s="223" t="s">
        <v>174</v>
      </c>
      <c r="AU146" s="223" t="s">
        <v>86</v>
      </c>
      <c r="AY146" s="16" t="s">
        <v>172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6" t="s">
        <v>82</v>
      </c>
      <c r="BK146" s="224">
        <f>ROUND(I146*H146,2)</f>
        <v>0</v>
      </c>
      <c r="BL146" s="16" t="s">
        <v>179</v>
      </c>
      <c r="BM146" s="223" t="s">
        <v>205</v>
      </c>
    </row>
    <row r="147" s="2" customFormat="1">
      <c r="A147" s="37"/>
      <c r="B147" s="38"/>
      <c r="C147" s="39"/>
      <c r="D147" s="225" t="s">
        <v>181</v>
      </c>
      <c r="E147" s="39"/>
      <c r="F147" s="226" t="s">
        <v>206</v>
      </c>
      <c r="G147" s="39"/>
      <c r="H147" s="39"/>
      <c r="I147" s="227"/>
      <c r="J147" s="39"/>
      <c r="K147" s="39"/>
      <c r="L147" s="43"/>
      <c r="M147" s="228"/>
      <c r="N147" s="229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181</v>
      </c>
      <c r="AU147" s="16" t="s">
        <v>86</v>
      </c>
    </row>
    <row r="148" s="2" customFormat="1">
      <c r="A148" s="37"/>
      <c r="B148" s="38"/>
      <c r="C148" s="39"/>
      <c r="D148" s="230" t="s">
        <v>183</v>
      </c>
      <c r="E148" s="39"/>
      <c r="F148" s="231" t="s">
        <v>207</v>
      </c>
      <c r="G148" s="39"/>
      <c r="H148" s="39"/>
      <c r="I148" s="227"/>
      <c r="J148" s="39"/>
      <c r="K148" s="39"/>
      <c r="L148" s="43"/>
      <c r="M148" s="228"/>
      <c r="N148" s="229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183</v>
      </c>
      <c r="AU148" s="16" t="s">
        <v>86</v>
      </c>
    </row>
    <row r="149" s="13" customFormat="1">
      <c r="A149" s="13"/>
      <c r="B149" s="232"/>
      <c r="C149" s="233"/>
      <c r="D149" s="225" t="s">
        <v>190</v>
      </c>
      <c r="E149" s="234" t="s">
        <v>1</v>
      </c>
      <c r="F149" s="235" t="s">
        <v>84</v>
      </c>
      <c r="G149" s="233"/>
      <c r="H149" s="236">
        <v>324.60000000000002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190</v>
      </c>
      <c r="AU149" s="242" t="s">
        <v>86</v>
      </c>
      <c r="AV149" s="13" t="s">
        <v>86</v>
      </c>
      <c r="AW149" s="13" t="s">
        <v>32</v>
      </c>
      <c r="AX149" s="13" t="s">
        <v>82</v>
      </c>
      <c r="AY149" s="242" t="s">
        <v>172</v>
      </c>
    </row>
    <row r="150" s="2" customFormat="1" ht="16.5" customHeight="1">
      <c r="A150" s="37"/>
      <c r="B150" s="38"/>
      <c r="C150" s="212" t="s">
        <v>208</v>
      </c>
      <c r="D150" s="212" t="s">
        <v>174</v>
      </c>
      <c r="E150" s="213" t="s">
        <v>209</v>
      </c>
      <c r="F150" s="214" t="s">
        <v>210</v>
      </c>
      <c r="G150" s="215" t="s">
        <v>177</v>
      </c>
      <c r="H150" s="216">
        <v>156.5</v>
      </c>
      <c r="I150" s="217"/>
      <c r="J150" s="218">
        <f>ROUND(I150*H150,2)</f>
        <v>0</v>
      </c>
      <c r="K150" s="214" t="s">
        <v>178</v>
      </c>
      <c r="L150" s="43"/>
      <c r="M150" s="219" t="s">
        <v>1</v>
      </c>
      <c r="N150" s="220" t="s">
        <v>42</v>
      </c>
      <c r="O150" s="90"/>
      <c r="P150" s="221">
        <f>O150*H150</f>
        <v>0</v>
      </c>
      <c r="Q150" s="221">
        <v>0</v>
      </c>
      <c r="R150" s="221">
        <f>Q150*H150</f>
        <v>0</v>
      </c>
      <c r="S150" s="221">
        <v>0.28999999999999998</v>
      </c>
      <c r="T150" s="222">
        <f>S150*H150</f>
        <v>45.384999999999998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3" t="s">
        <v>179</v>
      </c>
      <c r="AT150" s="223" t="s">
        <v>174</v>
      </c>
      <c r="AU150" s="223" t="s">
        <v>86</v>
      </c>
      <c r="AY150" s="16" t="s">
        <v>172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6" t="s">
        <v>82</v>
      </c>
      <c r="BK150" s="224">
        <f>ROUND(I150*H150,2)</f>
        <v>0</v>
      </c>
      <c r="BL150" s="16" t="s">
        <v>179</v>
      </c>
      <c r="BM150" s="223" t="s">
        <v>211</v>
      </c>
    </row>
    <row r="151" s="2" customFormat="1">
      <c r="A151" s="37"/>
      <c r="B151" s="38"/>
      <c r="C151" s="39"/>
      <c r="D151" s="225" t="s">
        <v>181</v>
      </c>
      <c r="E151" s="39"/>
      <c r="F151" s="226" t="s">
        <v>212</v>
      </c>
      <c r="G151" s="39"/>
      <c r="H151" s="39"/>
      <c r="I151" s="227"/>
      <c r="J151" s="39"/>
      <c r="K151" s="39"/>
      <c r="L151" s="43"/>
      <c r="M151" s="228"/>
      <c r="N151" s="229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181</v>
      </c>
      <c r="AU151" s="16" t="s">
        <v>86</v>
      </c>
    </row>
    <row r="152" s="2" customFormat="1">
      <c r="A152" s="37"/>
      <c r="B152" s="38"/>
      <c r="C152" s="39"/>
      <c r="D152" s="230" t="s">
        <v>183</v>
      </c>
      <c r="E152" s="39"/>
      <c r="F152" s="231" t="s">
        <v>213</v>
      </c>
      <c r="G152" s="39"/>
      <c r="H152" s="39"/>
      <c r="I152" s="227"/>
      <c r="J152" s="39"/>
      <c r="K152" s="39"/>
      <c r="L152" s="43"/>
      <c r="M152" s="228"/>
      <c r="N152" s="229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183</v>
      </c>
      <c r="AU152" s="16" t="s">
        <v>86</v>
      </c>
    </row>
    <row r="153" s="13" customFormat="1">
      <c r="A153" s="13"/>
      <c r="B153" s="232"/>
      <c r="C153" s="233"/>
      <c r="D153" s="225" t="s">
        <v>190</v>
      </c>
      <c r="E153" s="234" t="s">
        <v>1</v>
      </c>
      <c r="F153" s="235" t="s">
        <v>87</v>
      </c>
      <c r="G153" s="233"/>
      <c r="H153" s="236">
        <v>156.5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190</v>
      </c>
      <c r="AU153" s="242" t="s">
        <v>86</v>
      </c>
      <c r="AV153" s="13" t="s">
        <v>86</v>
      </c>
      <c r="AW153" s="13" t="s">
        <v>32</v>
      </c>
      <c r="AX153" s="13" t="s">
        <v>82</v>
      </c>
      <c r="AY153" s="242" t="s">
        <v>172</v>
      </c>
    </row>
    <row r="154" s="2" customFormat="1" ht="16.5" customHeight="1">
      <c r="A154" s="37"/>
      <c r="B154" s="38"/>
      <c r="C154" s="212" t="s">
        <v>214</v>
      </c>
      <c r="D154" s="212" t="s">
        <v>174</v>
      </c>
      <c r="E154" s="213" t="s">
        <v>215</v>
      </c>
      <c r="F154" s="214" t="s">
        <v>216</v>
      </c>
      <c r="G154" s="215" t="s">
        <v>217</v>
      </c>
      <c r="H154" s="216">
        <v>80.400000000000006</v>
      </c>
      <c r="I154" s="217"/>
      <c r="J154" s="218">
        <f>ROUND(I154*H154,2)</f>
        <v>0</v>
      </c>
      <c r="K154" s="214" t="s">
        <v>178</v>
      </c>
      <c r="L154" s="43"/>
      <c r="M154" s="219" t="s">
        <v>1</v>
      </c>
      <c r="N154" s="220" t="s">
        <v>42</v>
      </c>
      <c r="O154" s="90"/>
      <c r="P154" s="221">
        <f>O154*H154</f>
        <v>0</v>
      </c>
      <c r="Q154" s="221">
        <v>0</v>
      </c>
      <c r="R154" s="221">
        <f>Q154*H154</f>
        <v>0</v>
      </c>
      <c r="S154" s="221">
        <v>0.20499999999999999</v>
      </c>
      <c r="T154" s="222">
        <f>S154*H154</f>
        <v>16.481999999999999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3" t="s">
        <v>179</v>
      </c>
      <c r="AT154" s="223" t="s">
        <v>174</v>
      </c>
      <c r="AU154" s="223" t="s">
        <v>86</v>
      </c>
      <c r="AY154" s="16" t="s">
        <v>172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6" t="s">
        <v>82</v>
      </c>
      <c r="BK154" s="224">
        <f>ROUND(I154*H154,2)</f>
        <v>0</v>
      </c>
      <c r="BL154" s="16" t="s">
        <v>179</v>
      </c>
      <c r="BM154" s="223" t="s">
        <v>218</v>
      </c>
    </row>
    <row r="155" s="2" customFormat="1">
      <c r="A155" s="37"/>
      <c r="B155" s="38"/>
      <c r="C155" s="39"/>
      <c r="D155" s="225" t="s">
        <v>181</v>
      </c>
      <c r="E155" s="39"/>
      <c r="F155" s="226" t="s">
        <v>219</v>
      </c>
      <c r="G155" s="39"/>
      <c r="H155" s="39"/>
      <c r="I155" s="227"/>
      <c r="J155" s="39"/>
      <c r="K155" s="39"/>
      <c r="L155" s="43"/>
      <c r="M155" s="228"/>
      <c r="N155" s="229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181</v>
      </c>
      <c r="AU155" s="16" t="s">
        <v>86</v>
      </c>
    </row>
    <row r="156" s="2" customFormat="1">
      <c r="A156" s="37"/>
      <c r="B156" s="38"/>
      <c r="C156" s="39"/>
      <c r="D156" s="230" t="s">
        <v>183</v>
      </c>
      <c r="E156" s="39"/>
      <c r="F156" s="231" t="s">
        <v>220</v>
      </c>
      <c r="G156" s="39"/>
      <c r="H156" s="39"/>
      <c r="I156" s="227"/>
      <c r="J156" s="39"/>
      <c r="K156" s="39"/>
      <c r="L156" s="43"/>
      <c r="M156" s="228"/>
      <c r="N156" s="229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183</v>
      </c>
      <c r="AU156" s="16" t="s">
        <v>86</v>
      </c>
    </row>
    <row r="157" s="2" customFormat="1" ht="16.5" customHeight="1">
      <c r="A157" s="37"/>
      <c r="B157" s="38"/>
      <c r="C157" s="212" t="s">
        <v>221</v>
      </c>
      <c r="D157" s="212" t="s">
        <v>174</v>
      </c>
      <c r="E157" s="213" t="s">
        <v>222</v>
      </c>
      <c r="F157" s="214" t="s">
        <v>223</v>
      </c>
      <c r="G157" s="215" t="s">
        <v>217</v>
      </c>
      <c r="H157" s="216">
        <v>76.299999999999997</v>
      </c>
      <c r="I157" s="217"/>
      <c r="J157" s="218">
        <f>ROUND(I157*H157,2)</f>
        <v>0</v>
      </c>
      <c r="K157" s="214" t="s">
        <v>178</v>
      </c>
      <c r="L157" s="43"/>
      <c r="M157" s="219" t="s">
        <v>1</v>
      </c>
      <c r="N157" s="220" t="s">
        <v>42</v>
      </c>
      <c r="O157" s="90"/>
      <c r="P157" s="221">
        <f>O157*H157</f>
        <v>0</v>
      </c>
      <c r="Q157" s="221">
        <v>0</v>
      </c>
      <c r="R157" s="221">
        <f>Q157*H157</f>
        <v>0</v>
      </c>
      <c r="S157" s="221">
        <v>0.040000000000000001</v>
      </c>
      <c r="T157" s="222">
        <f>S157*H157</f>
        <v>3.052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3" t="s">
        <v>179</v>
      </c>
      <c r="AT157" s="223" t="s">
        <v>174</v>
      </c>
      <c r="AU157" s="223" t="s">
        <v>86</v>
      </c>
      <c r="AY157" s="16" t="s">
        <v>172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6" t="s">
        <v>82</v>
      </c>
      <c r="BK157" s="224">
        <f>ROUND(I157*H157,2)</f>
        <v>0</v>
      </c>
      <c r="BL157" s="16" t="s">
        <v>179</v>
      </c>
      <c r="BM157" s="223" t="s">
        <v>224</v>
      </c>
    </row>
    <row r="158" s="2" customFormat="1">
      <c r="A158" s="37"/>
      <c r="B158" s="38"/>
      <c r="C158" s="39"/>
      <c r="D158" s="225" t="s">
        <v>181</v>
      </c>
      <c r="E158" s="39"/>
      <c r="F158" s="226" t="s">
        <v>225</v>
      </c>
      <c r="G158" s="39"/>
      <c r="H158" s="39"/>
      <c r="I158" s="227"/>
      <c r="J158" s="39"/>
      <c r="K158" s="39"/>
      <c r="L158" s="43"/>
      <c r="M158" s="228"/>
      <c r="N158" s="229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181</v>
      </c>
      <c r="AU158" s="16" t="s">
        <v>86</v>
      </c>
    </row>
    <row r="159" s="2" customFormat="1">
      <c r="A159" s="37"/>
      <c r="B159" s="38"/>
      <c r="C159" s="39"/>
      <c r="D159" s="230" t="s">
        <v>183</v>
      </c>
      <c r="E159" s="39"/>
      <c r="F159" s="231" t="s">
        <v>226</v>
      </c>
      <c r="G159" s="39"/>
      <c r="H159" s="39"/>
      <c r="I159" s="227"/>
      <c r="J159" s="39"/>
      <c r="K159" s="39"/>
      <c r="L159" s="43"/>
      <c r="M159" s="228"/>
      <c r="N159" s="229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183</v>
      </c>
      <c r="AU159" s="16" t="s">
        <v>86</v>
      </c>
    </row>
    <row r="160" s="2" customFormat="1" ht="16.5" customHeight="1">
      <c r="A160" s="37"/>
      <c r="B160" s="38"/>
      <c r="C160" s="212" t="s">
        <v>227</v>
      </c>
      <c r="D160" s="212" t="s">
        <v>174</v>
      </c>
      <c r="E160" s="213" t="s">
        <v>228</v>
      </c>
      <c r="F160" s="214" t="s">
        <v>229</v>
      </c>
      <c r="G160" s="215" t="s">
        <v>217</v>
      </c>
      <c r="H160" s="216">
        <v>232</v>
      </c>
      <c r="I160" s="217"/>
      <c r="J160" s="218">
        <f>ROUND(I160*H160,2)</f>
        <v>0</v>
      </c>
      <c r="K160" s="214" t="s">
        <v>178</v>
      </c>
      <c r="L160" s="43"/>
      <c r="M160" s="219" t="s">
        <v>1</v>
      </c>
      <c r="N160" s="220" t="s">
        <v>42</v>
      </c>
      <c r="O160" s="90"/>
      <c r="P160" s="221">
        <f>O160*H160</f>
        <v>0</v>
      </c>
      <c r="Q160" s="221">
        <v>0.036900000000000002</v>
      </c>
      <c r="R160" s="221">
        <f>Q160*H160</f>
        <v>8.5608000000000004</v>
      </c>
      <c r="S160" s="221">
        <v>0</v>
      </c>
      <c r="T160" s="22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3" t="s">
        <v>179</v>
      </c>
      <c r="AT160" s="223" t="s">
        <v>174</v>
      </c>
      <c r="AU160" s="223" t="s">
        <v>86</v>
      </c>
      <c r="AY160" s="16" t="s">
        <v>172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6" t="s">
        <v>82</v>
      </c>
      <c r="BK160" s="224">
        <f>ROUND(I160*H160,2)</f>
        <v>0</v>
      </c>
      <c r="BL160" s="16" t="s">
        <v>179</v>
      </c>
      <c r="BM160" s="223" t="s">
        <v>230</v>
      </c>
    </row>
    <row r="161" s="2" customFormat="1">
      <c r="A161" s="37"/>
      <c r="B161" s="38"/>
      <c r="C161" s="39"/>
      <c r="D161" s="225" t="s">
        <v>181</v>
      </c>
      <c r="E161" s="39"/>
      <c r="F161" s="226" t="s">
        <v>231</v>
      </c>
      <c r="G161" s="39"/>
      <c r="H161" s="39"/>
      <c r="I161" s="227"/>
      <c r="J161" s="39"/>
      <c r="K161" s="39"/>
      <c r="L161" s="43"/>
      <c r="M161" s="228"/>
      <c r="N161" s="229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181</v>
      </c>
      <c r="AU161" s="16" t="s">
        <v>86</v>
      </c>
    </row>
    <row r="162" s="2" customFormat="1">
      <c r="A162" s="37"/>
      <c r="B162" s="38"/>
      <c r="C162" s="39"/>
      <c r="D162" s="230" t="s">
        <v>183</v>
      </c>
      <c r="E162" s="39"/>
      <c r="F162" s="231" t="s">
        <v>232</v>
      </c>
      <c r="G162" s="39"/>
      <c r="H162" s="39"/>
      <c r="I162" s="227"/>
      <c r="J162" s="39"/>
      <c r="K162" s="39"/>
      <c r="L162" s="43"/>
      <c r="M162" s="228"/>
      <c r="N162" s="229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183</v>
      </c>
      <c r="AU162" s="16" t="s">
        <v>86</v>
      </c>
    </row>
    <row r="163" s="2" customFormat="1" ht="21.75" customHeight="1">
      <c r="A163" s="37"/>
      <c r="B163" s="38"/>
      <c r="C163" s="212" t="s">
        <v>233</v>
      </c>
      <c r="D163" s="212" t="s">
        <v>174</v>
      </c>
      <c r="E163" s="213" t="s">
        <v>234</v>
      </c>
      <c r="F163" s="214" t="s">
        <v>235</v>
      </c>
      <c r="G163" s="215" t="s">
        <v>236</v>
      </c>
      <c r="H163" s="216">
        <v>6.6900000000000004</v>
      </c>
      <c r="I163" s="217"/>
      <c r="J163" s="218">
        <f>ROUND(I163*H163,2)</f>
        <v>0</v>
      </c>
      <c r="K163" s="214" t="s">
        <v>178</v>
      </c>
      <c r="L163" s="43"/>
      <c r="M163" s="219" t="s">
        <v>1</v>
      </c>
      <c r="N163" s="220" t="s">
        <v>42</v>
      </c>
      <c r="O163" s="90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3" t="s">
        <v>179</v>
      </c>
      <c r="AT163" s="223" t="s">
        <v>174</v>
      </c>
      <c r="AU163" s="223" t="s">
        <v>86</v>
      </c>
      <c r="AY163" s="16" t="s">
        <v>172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6" t="s">
        <v>82</v>
      </c>
      <c r="BK163" s="224">
        <f>ROUND(I163*H163,2)</f>
        <v>0</v>
      </c>
      <c r="BL163" s="16" t="s">
        <v>179</v>
      </c>
      <c r="BM163" s="223" t="s">
        <v>237</v>
      </c>
    </row>
    <row r="164" s="2" customFormat="1">
      <c r="A164" s="37"/>
      <c r="B164" s="38"/>
      <c r="C164" s="39"/>
      <c r="D164" s="225" t="s">
        <v>181</v>
      </c>
      <c r="E164" s="39"/>
      <c r="F164" s="226" t="s">
        <v>238</v>
      </c>
      <c r="G164" s="39"/>
      <c r="H164" s="39"/>
      <c r="I164" s="227"/>
      <c r="J164" s="39"/>
      <c r="K164" s="39"/>
      <c r="L164" s="43"/>
      <c r="M164" s="228"/>
      <c r="N164" s="229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181</v>
      </c>
      <c r="AU164" s="16" t="s">
        <v>86</v>
      </c>
    </row>
    <row r="165" s="2" customFormat="1">
      <c r="A165" s="37"/>
      <c r="B165" s="38"/>
      <c r="C165" s="39"/>
      <c r="D165" s="230" t="s">
        <v>183</v>
      </c>
      <c r="E165" s="39"/>
      <c r="F165" s="231" t="s">
        <v>239</v>
      </c>
      <c r="G165" s="39"/>
      <c r="H165" s="39"/>
      <c r="I165" s="227"/>
      <c r="J165" s="39"/>
      <c r="K165" s="39"/>
      <c r="L165" s="43"/>
      <c r="M165" s="228"/>
      <c r="N165" s="229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183</v>
      </c>
      <c r="AU165" s="16" t="s">
        <v>86</v>
      </c>
    </row>
    <row r="166" s="13" customFormat="1">
      <c r="A166" s="13"/>
      <c r="B166" s="232"/>
      <c r="C166" s="233"/>
      <c r="D166" s="225" t="s">
        <v>190</v>
      </c>
      <c r="E166" s="234" t="s">
        <v>126</v>
      </c>
      <c r="F166" s="235" t="s">
        <v>240</v>
      </c>
      <c r="G166" s="233"/>
      <c r="H166" s="236">
        <v>6.6900000000000004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190</v>
      </c>
      <c r="AU166" s="242" t="s">
        <v>86</v>
      </c>
      <c r="AV166" s="13" t="s">
        <v>86</v>
      </c>
      <c r="AW166" s="13" t="s">
        <v>32</v>
      </c>
      <c r="AX166" s="13" t="s">
        <v>82</v>
      </c>
      <c r="AY166" s="242" t="s">
        <v>172</v>
      </c>
    </row>
    <row r="167" s="2" customFormat="1" ht="16.5" customHeight="1">
      <c r="A167" s="37"/>
      <c r="B167" s="38"/>
      <c r="C167" s="243" t="s">
        <v>241</v>
      </c>
      <c r="D167" s="243" t="s">
        <v>242</v>
      </c>
      <c r="E167" s="244" t="s">
        <v>243</v>
      </c>
      <c r="F167" s="245" t="s">
        <v>244</v>
      </c>
      <c r="G167" s="246" t="s">
        <v>245</v>
      </c>
      <c r="H167" s="247">
        <v>11.372999999999999</v>
      </c>
      <c r="I167" s="248"/>
      <c r="J167" s="249">
        <f>ROUND(I167*H167,2)</f>
        <v>0</v>
      </c>
      <c r="K167" s="245" t="s">
        <v>178</v>
      </c>
      <c r="L167" s="250"/>
      <c r="M167" s="251" t="s">
        <v>1</v>
      </c>
      <c r="N167" s="252" t="s">
        <v>42</v>
      </c>
      <c r="O167" s="90"/>
      <c r="P167" s="221">
        <f>O167*H167</f>
        <v>0</v>
      </c>
      <c r="Q167" s="221">
        <v>1</v>
      </c>
      <c r="R167" s="221">
        <f>Q167*H167</f>
        <v>11.372999999999999</v>
      </c>
      <c r="S167" s="221">
        <v>0</v>
      </c>
      <c r="T167" s="222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3" t="s">
        <v>221</v>
      </c>
      <c r="AT167" s="223" t="s">
        <v>242</v>
      </c>
      <c r="AU167" s="223" t="s">
        <v>86</v>
      </c>
      <c r="AY167" s="16" t="s">
        <v>172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6" t="s">
        <v>82</v>
      </c>
      <c r="BK167" s="224">
        <f>ROUND(I167*H167,2)</f>
        <v>0</v>
      </c>
      <c r="BL167" s="16" t="s">
        <v>179</v>
      </c>
      <c r="BM167" s="223" t="s">
        <v>246</v>
      </c>
    </row>
    <row r="168" s="2" customFormat="1">
      <c r="A168" s="37"/>
      <c r="B168" s="38"/>
      <c r="C168" s="39"/>
      <c r="D168" s="225" t="s">
        <v>181</v>
      </c>
      <c r="E168" s="39"/>
      <c r="F168" s="226" t="s">
        <v>244</v>
      </c>
      <c r="G168" s="39"/>
      <c r="H168" s="39"/>
      <c r="I168" s="227"/>
      <c r="J168" s="39"/>
      <c r="K168" s="39"/>
      <c r="L168" s="43"/>
      <c r="M168" s="228"/>
      <c r="N168" s="229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181</v>
      </c>
      <c r="AU168" s="16" t="s">
        <v>86</v>
      </c>
    </row>
    <row r="169" s="13" customFormat="1">
      <c r="A169" s="13"/>
      <c r="B169" s="232"/>
      <c r="C169" s="233"/>
      <c r="D169" s="225" t="s">
        <v>190</v>
      </c>
      <c r="E169" s="234" t="s">
        <v>1</v>
      </c>
      <c r="F169" s="235" t="s">
        <v>247</v>
      </c>
      <c r="G169" s="233"/>
      <c r="H169" s="236">
        <v>11.372999999999999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190</v>
      </c>
      <c r="AU169" s="242" t="s">
        <v>86</v>
      </c>
      <c r="AV169" s="13" t="s">
        <v>86</v>
      </c>
      <c r="AW169" s="13" t="s">
        <v>32</v>
      </c>
      <c r="AX169" s="13" t="s">
        <v>82</v>
      </c>
      <c r="AY169" s="242" t="s">
        <v>172</v>
      </c>
    </row>
    <row r="170" s="2" customFormat="1" ht="21.75" customHeight="1">
      <c r="A170" s="37"/>
      <c r="B170" s="38"/>
      <c r="C170" s="212" t="s">
        <v>248</v>
      </c>
      <c r="D170" s="212" t="s">
        <v>174</v>
      </c>
      <c r="E170" s="213" t="s">
        <v>249</v>
      </c>
      <c r="F170" s="214" t="s">
        <v>250</v>
      </c>
      <c r="G170" s="215" t="s">
        <v>236</v>
      </c>
      <c r="H170" s="216">
        <v>119.84999999999999</v>
      </c>
      <c r="I170" s="217"/>
      <c r="J170" s="218">
        <f>ROUND(I170*H170,2)</f>
        <v>0</v>
      </c>
      <c r="K170" s="214" t="s">
        <v>178</v>
      </c>
      <c r="L170" s="43"/>
      <c r="M170" s="219" t="s">
        <v>1</v>
      </c>
      <c r="N170" s="220" t="s">
        <v>42</v>
      </c>
      <c r="O170" s="90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3" t="s">
        <v>179</v>
      </c>
      <c r="AT170" s="223" t="s">
        <v>174</v>
      </c>
      <c r="AU170" s="223" t="s">
        <v>86</v>
      </c>
      <c r="AY170" s="16" t="s">
        <v>172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6" t="s">
        <v>82</v>
      </c>
      <c r="BK170" s="224">
        <f>ROUND(I170*H170,2)</f>
        <v>0</v>
      </c>
      <c r="BL170" s="16" t="s">
        <v>179</v>
      </c>
      <c r="BM170" s="223" t="s">
        <v>251</v>
      </c>
    </row>
    <row r="171" s="2" customFormat="1">
      <c r="A171" s="37"/>
      <c r="B171" s="38"/>
      <c r="C171" s="39"/>
      <c r="D171" s="225" t="s">
        <v>181</v>
      </c>
      <c r="E171" s="39"/>
      <c r="F171" s="226" t="s">
        <v>252</v>
      </c>
      <c r="G171" s="39"/>
      <c r="H171" s="39"/>
      <c r="I171" s="227"/>
      <c r="J171" s="39"/>
      <c r="K171" s="39"/>
      <c r="L171" s="43"/>
      <c r="M171" s="228"/>
      <c r="N171" s="229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181</v>
      </c>
      <c r="AU171" s="16" t="s">
        <v>86</v>
      </c>
    </row>
    <row r="172" s="2" customFormat="1">
      <c r="A172" s="37"/>
      <c r="B172" s="38"/>
      <c r="C172" s="39"/>
      <c r="D172" s="230" t="s">
        <v>183</v>
      </c>
      <c r="E172" s="39"/>
      <c r="F172" s="231" t="s">
        <v>253</v>
      </c>
      <c r="G172" s="39"/>
      <c r="H172" s="39"/>
      <c r="I172" s="227"/>
      <c r="J172" s="39"/>
      <c r="K172" s="39"/>
      <c r="L172" s="43"/>
      <c r="M172" s="228"/>
      <c r="N172" s="229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183</v>
      </c>
      <c r="AU172" s="16" t="s">
        <v>86</v>
      </c>
    </row>
    <row r="173" s="13" customFormat="1">
      <c r="A173" s="13"/>
      <c r="B173" s="232"/>
      <c r="C173" s="233"/>
      <c r="D173" s="225" t="s">
        <v>190</v>
      </c>
      <c r="E173" s="234" t="s">
        <v>104</v>
      </c>
      <c r="F173" s="235" t="s">
        <v>254</v>
      </c>
      <c r="G173" s="233"/>
      <c r="H173" s="236">
        <v>119.84999999999999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190</v>
      </c>
      <c r="AU173" s="242" t="s">
        <v>86</v>
      </c>
      <c r="AV173" s="13" t="s">
        <v>86</v>
      </c>
      <c r="AW173" s="13" t="s">
        <v>32</v>
      </c>
      <c r="AX173" s="13" t="s">
        <v>82</v>
      </c>
      <c r="AY173" s="242" t="s">
        <v>172</v>
      </c>
    </row>
    <row r="174" s="2" customFormat="1" ht="16.5" customHeight="1">
      <c r="A174" s="37"/>
      <c r="B174" s="38"/>
      <c r="C174" s="212" t="s">
        <v>255</v>
      </c>
      <c r="D174" s="212" t="s">
        <v>174</v>
      </c>
      <c r="E174" s="213" t="s">
        <v>256</v>
      </c>
      <c r="F174" s="214" t="s">
        <v>257</v>
      </c>
      <c r="G174" s="215" t="s">
        <v>236</v>
      </c>
      <c r="H174" s="216">
        <v>92.799999999999997</v>
      </c>
      <c r="I174" s="217"/>
      <c r="J174" s="218">
        <f>ROUND(I174*H174,2)</f>
        <v>0</v>
      </c>
      <c r="K174" s="214" t="s">
        <v>178</v>
      </c>
      <c r="L174" s="43"/>
      <c r="M174" s="219" t="s">
        <v>1</v>
      </c>
      <c r="N174" s="220" t="s">
        <v>42</v>
      </c>
      <c r="O174" s="90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3" t="s">
        <v>179</v>
      </c>
      <c r="AT174" s="223" t="s">
        <v>174</v>
      </c>
      <c r="AU174" s="223" t="s">
        <v>86</v>
      </c>
      <c r="AY174" s="16" t="s">
        <v>172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6" t="s">
        <v>82</v>
      </c>
      <c r="BK174" s="224">
        <f>ROUND(I174*H174,2)</f>
        <v>0</v>
      </c>
      <c r="BL174" s="16" t="s">
        <v>179</v>
      </c>
      <c r="BM174" s="223" t="s">
        <v>258</v>
      </c>
    </row>
    <row r="175" s="2" customFormat="1">
      <c r="A175" s="37"/>
      <c r="B175" s="38"/>
      <c r="C175" s="39"/>
      <c r="D175" s="225" t="s">
        <v>181</v>
      </c>
      <c r="E175" s="39"/>
      <c r="F175" s="226" t="s">
        <v>259</v>
      </c>
      <c r="G175" s="39"/>
      <c r="H175" s="39"/>
      <c r="I175" s="227"/>
      <c r="J175" s="39"/>
      <c r="K175" s="39"/>
      <c r="L175" s="43"/>
      <c r="M175" s="228"/>
      <c r="N175" s="229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181</v>
      </c>
      <c r="AU175" s="16" t="s">
        <v>86</v>
      </c>
    </row>
    <row r="176" s="2" customFormat="1">
      <c r="A176" s="37"/>
      <c r="B176" s="38"/>
      <c r="C176" s="39"/>
      <c r="D176" s="230" t="s">
        <v>183</v>
      </c>
      <c r="E176" s="39"/>
      <c r="F176" s="231" t="s">
        <v>260</v>
      </c>
      <c r="G176" s="39"/>
      <c r="H176" s="39"/>
      <c r="I176" s="227"/>
      <c r="J176" s="39"/>
      <c r="K176" s="39"/>
      <c r="L176" s="43"/>
      <c r="M176" s="228"/>
      <c r="N176" s="229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183</v>
      </c>
      <c r="AU176" s="16" t="s">
        <v>86</v>
      </c>
    </row>
    <row r="177" s="13" customFormat="1">
      <c r="A177" s="13"/>
      <c r="B177" s="232"/>
      <c r="C177" s="233"/>
      <c r="D177" s="225" t="s">
        <v>190</v>
      </c>
      <c r="E177" s="234" t="s">
        <v>90</v>
      </c>
      <c r="F177" s="235" t="s">
        <v>261</v>
      </c>
      <c r="G177" s="233"/>
      <c r="H177" s="236">
        <v>92.799999999999997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190</v>
      </c>
      <c r="AU177" s="242" t="s">
        <v>86</v>
      </c>
      <c r="AV177" s="13" t="s">
        <v>86</v>
      </c>
      <c r="AW177" s="13" t="s">
        <v>32</v>
      </c>
      <c r="AX177" s="13" t="s">
        <v>82</v>
      </c>
      <c r="AY177" s="242" t="s">
        <v>172</v>
      </c>
    </row>
    <row r="178" s="2" customFormat="1" ht="21.75" customHeight="1">
      <c r="A178" s="37"/>
      <c r="B178" s="38"/>
      <c r="C178" s="212" t="s">
        <v>262</v>
      </c>
      <c r="D178" s="212" t="s">
        <v>174</v>
      </c>
      <c r="E178" s="213" t="s">
        <v>263</v>
      </c>
      <c r="F178" s="214" t="s">
        <v>264</v>
      </c>
      <c r="G178" s="215" t="s">
        <v>236</v>
      </c>
      <c r="H178" s="216">
        <v>136.62299999999999</v>
      </c>
      <c r="I178" s="217"/>
      <c r="J178" s="218">
        <f>ROUND(I178*H178,2)</f>
        <v>0</v>
      </c>
      <c r="K178" s="214" t="s">
        <v>178</v>
      </c>
      <c r="L178" s="43"/>
      <c r="M178" s="219" t="s">
        <v>1</v>
      </c>
      <c r="N178" s="220" t="s">
        <v>42</v>
      </c>
      <c r="O178" s="90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3" t="s">
        <v>179</v>
      </c>
      <c r="AT178" s="223" t="s">
        <v>174</v>
      </c>
      <c r="AU178" s="223" t="s">
        <v>86</v>
      </c>
      <c r="AY178" s="16" t="s">
        <v>172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6" t="s">
        <v>82</v>
      </c>
      <c r="BK178" s="224">
        <f>ROUND(I178*H178,2)</f>
        <v>0</v>
      </c>
      <c r="BL178" s="16" t="s">
        <v>179</v>
      </c>
      <c r="BM178" s="223" t="s">
        <v>265</v>
      </c>
    </row>
    <row r="179" s="2" customFormat="1">
      <c r="A179" s="37"/>
      <c r="B179" s="38"/>
      <c r="C179" s="39"/>
      <c r="D179" s="225" t="s">
        <v>181</v>
      </c>
      <c r="E179" s="39"/>
      <c r="F179" s="226" t="s">
        <v>266</v>
      </c>
      <c r="G179" s="39"/>
      <c r="H179" s="39"/>
      <c r="I179" s="227"/>
      <c r="J179" s="39"/>
      <c r="K179" s="39"/>
      <c r="L179" s="43"/>
      <c r="M179" s="228"/>
      <c r="N179" s="229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181</v>
      </c>
      <c r="AU179" s="16" t="s">
        <v>86</v>
      </c>
    </row>
    <row r="180" s="2" customFormat="1">
      <c r="A180" s="37"/>
      <c r="B180" s="38"/>
      <c r="C180" s="39"/>
      <c r="D180" s="230" t="s">
        <v>183</v>
      </c>
      <c r="E180" s="39"/>
      <c r="F180" s="231" t="s">
        <v>267</v>
      </c>
      <c r="G180" s="39"/>
      <c r="H180" s="39"/>
      <c r="I180" s="227"/>
      <c r="J180" s="39"/>
      <c r="K180" s="39"/>
      <c r="L180" s="43"/>
      <c r="M180" s="228"/>
      <c r="N180" s="229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183</v>
      </c>
      <c r="AU180" s="16" t="s">
        <v>86</v>
      </c>
    </row>
    <row r="181" s="13" customFormat="1">
      <c r="A181" s="13"/>
      <c r="B181" s="232"/>
      <c r="C181" s="233"/>
      <c r="D181" s="225" t="s">
        <v>190</v>
      </c>
      <c r="E181" s="234" t="s">
        <v>1</v>
      </c>
      <c r="F181" s="235" t="s">
        <v>90</v>
      </c>
      <c r="G181" s="233"/>
      <c r="H181" s="236">
        <v>92.799999999999997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190</v>
      </c>
      <c r="AU181" s="242" t="s">
        <v>86</v>
      </c>
      <c r="AV181" s="13" t="s">
        <v>86</v>
      </c>
      <c r="AW181" s="13" t="s">
        <v>32</v>
      </c>
      <c r="AX181" s="13" t="s">
        <v>77</v>
      </c>
      <c r="AY181" s="242" t="s">
        <v>172</v>
      </c>
    </row>
    <row r="182" s="13" customFormat="1">
      <c r="A182" s="13"/>
      <c r="B182" s="232"/>
      <c r="C182" s="233"/>
      <c r="D182" s="225" t="s">
        <v>190</v>
      </c>
      <c r="E182" s="234" t="s">
        <v>108</v>
      </c>
      <c r="F182" s="235" t="s">
        <v>268</v>
      </c>
      <c r="G182" s="233"/>
      <c r="H182" s="236">
        <v>43.823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190</v>
      </c>
      <c r="AU182" s="242" t="s">
        <v>86</v>
      </c>
      <c r="AV182" s="13" t="s">
        <v>86</v>
      </c>
      <c r="AW182" s="13" t="s">
        <v>32</v>
      </c>
      <c r="AX182" s="13" t="s">
        <v>77</v>
      </c>
      <c r="AY182" s="242" t="s">
        <v>172</v>
      </c>
    </row>
    <row r="183" s="14" customFormat="1">
      <c r="A183" s="14"/>
      <c r="B183" s="253"/>
      <c r="C183" s="254"/>
      <c r="D183" s="225" t="s">
        <v>190</v>
      </c>
      <c r="E183" s="255" t="s">
        <v>106</v>
      </c>
      <c r="F183" s="256" t="s">
        <v>269</v>
      </c>
      <c r="G183" s="254"/>
      <c r="H183" s="257">
        <v>136.62299999999999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3" t="s">
        <v>190</v>
      </c>
      <c r="AU183" s="263" t="s">
        <v>86</v>
      </c>
      <c r="AV183" s="14" t="s">
        <v>179</v>
      </c>
      <c r="AW183" s="14" t="s">
        <v>32</v>
      </c>
      <c r="AX183" s="14" t="s">
        <v>82</v>
      </c>
      <c r="AY183" s="263" t="s">
        <v>172</v>
      </c>
    </row>
    <row r="184" s="2" customFormat="1" ht="21.75" customHeight="1">
      <c r="A184" s="37"/>
      <c r="B184" s="38"/>
      <c r="C184" s="212" t="s">
        <v>8</v>
      </c>
      <c r="D184" s="212" t="s">
        <v>174</v>
      </c>
      <c r="E184" s="213" t="s">
        <v>270</v>
      </c>
      <c r="F184" s="214" t="s">
        <v>271</v>
      </c>
      <c r="G184" s="215" t="s">
        <v>236</v>
      </c>
      <c r="H184" s="216">
        <v>54.090000000000003</v>
      </c>
      <c r="I184" s="217"/>
      <c r="J184" s="218">
        <f>ROUND(I184*H184,2)</f>
        <v>0</v>
      </c>
      <c r="K184" s="214" t="s">
        <v>178</v>
      </c>
      <c r="L184" s="43"/>
      <c r="M184" s="219" t="s">
        <v>1</v>
      </c>
      <c r="N184" s="220" t="s">
        <v>42</v>
      </c>
      <c r="O184" s="90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3" t="s">
        <v>179</v>
      </c>
      <c r="AT184" s="223" t="s">
        <v>174</v>
      </c>
      <c r="AU184" s="223" t="s">
        <v>86</v>
      </c>
      <c r="AY184" s="16" t="s">
        <v>172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6" t="s">
        <v>82</v>
      </c>
      <c r="BK184" s="224">
        <f>ROUND(I184*H184,2)</f>
        <v>0</v>
      </c>
      <c r="BL184" s="16" t="s">
        <v>179</v>
      </c>
      <c r="BM184" s="223" t="s">
        <v>272</v>
      </c>
    </row>
    <row r="185" s="2" customFormat="1">
      <c r="A185" s="37"/>
      <c r="B185" s="38"/>
      <c r="C185" s="39"/>
      <c r="D185" s="225" t="s">
        <v>181</v>
      </c>
      <c r="E185" s="39"/>
      <c r="F185" s="226" t="s">
        <v>273</v>
      </c>
      <c r="G185" s="39"/>
      <c r="H185" s="39"/>
      <c r="I185" s="227"/>
      <c r="J185" s="39"/>
      <c r="K185" s="39"/>
      <c r="L185" s="43"/>
      <c r="M185" s="228"/>
      <c r="N185" s="229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181</v>
      </c>
      <c r="AU185" s="16" t="s">
        <v>86</v>
      </c>
    </row>
    <row r="186" s="2" customFormat="1">
      <c r="A186" s="37"/>
      <c r="B186" s="38"/>
      <c r="C186" s="39"/>
      <c r="D186" s="230" t="s">
        <v>183</v>
      </c>
      <c r="E186" s="39"/>
      <c r="F186" s="231" t="s">
        <v>274</v>
      </c>
      <c r="G186" s="39"/>
      <c r="H186" s="39"/>
      <c r="I186" s="227"/>
      <c r="J186" s="39"/>
      <c r="K186" s="39"/>
      <c r="L186" s="43"/>
      <c r="M186" s="228"/>
      <c r="N186" s="229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183</v>
      </c>
      <c r="AU186" s="16" t="s">
        <v>86</v>
      </c>
    </row>
    <row r="187" s="13" customFormat="1">
      <c r="A187" s="13"/>
      <c r="B187" s="232"/>
      <c r="C187" s="233"/>
      <c r="D187" s="225" t="s">
        <v>190</v>
      </c>
      <c r="E187" s="234" t="s">
        <v>1</v>
      </c>
      <c r="F187" s="235" t="s">
        <v>275</v>
      </c>
      <c r="G187" s="233"/>
      <c r="H187" s="236">
        <v>54.090000000000003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190</v>
      </c>
      <c r="AU187" s="242" t="s">
        <v>86</v>
      </c>
      <c r="AV187" s="13" t="s">
        <v>86</v>
      </c>
      <c r="AW187" s="13" t="s">
        <v>32</v>
      </c>
      <c r="AX187" s="13" t="s">
        <v>82</v>
      </c>
      <c r="AY187" s="242" t="s">
        <v>172</v>
      </c>
    </row>
    <row r="188" s="2" customFormat="1" ht="21.75" customHeight="1">
      <c r="A188" s="37"/>
      <c r="B188" s="38"/>
      <c r="C188" s="212" t="s">
        <v>276</v>
      </c>
      <c r="D188" s="212" t="s">
        <v>174</v>
      </c>
      <c r="E188" s="213" t="s">
        <v>277</v>
      </c>
      <c r="F188" s="214" t="s">
        <v>278</v>
      </c>
      <c r="G188" s="215" t="s">
        <v>236</v>
      </c>
      <c r="H188" s="216">
        <v>232.773</v>
      </c>
      <c r="I188" s="217"/>
      <c r="J188" s="218">
        <f>ROUND(I188*H188,2)</f>
        <v>0</v>
      </c>
      <c r="K188" s="214" t="s">
        <v>178</v>
      </c>
      <c r="L188" s="43"/>
      <c r="M188" s="219" t="s">
        <v>1</v>
      </c>
      <c r="N188" s="220" t="s">
        <v>42</v>
      </c>
      <c r="O188" s="90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3" t="s">
        <v>179</v>
      </c>
      <c r="AT188" s="223" t="s">
        <v>174</v>
      </c>
      <c r="AU188" s="223" t="s">
        <v>86</v>
      </c>
      <c r="AY188" s="16" t="s">
        <v>172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6" t="s">
        <v>82</v>
      </c>
      <c r="BK188" s="224">
        <f>ROUND(I188*H188,2)</f>
        <v>0</v>
      </c>
      <c r="BL188" s="16" t="s">
        <v>179</v>
      </c>
      <c r="BM188" s="223" t="s">
        <v>279</v>
      </c>
    </row>
    <row r="189" s="2" customFormat="1">
      <c r="A189" s="37"/>
      <c r="B189" s="38"/>
      <c r="C189" s="39"/>
      <c r="D189" s="225" t="s">
        <v>181</v>
      </c>
      <c r="E189" s="39"/>
      <c r="F189" s="226" t="s">
        <v>280</v>
      </c>
      <c r="G189" s="39"/>
      <c r="H189" s="39"/>
      <c r="I189" s="227"/>
      <c r="J189" s="39"/>
      <c r="K189" s="39"/>
      <c r="L189" s="43"/>
      <c r="M189" s="228"/>
      <c r="N189" s="229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181</v>
      </c>
      <c r="AU189" s="16" t="s">
        <v>86</v>
      </c>
    </row>
    <row r="190" s="2" customFormat="1">
      <c r="A190" s="37"/>
      <c r="B190" s="38"/>
      <c r="C190" s="39"/>
      <c r="D190" s="230" t="s">
        <v>183</v>
      </c>
      <c r="E190" s="39"/>
      <c r="F190" s="231" t="s">
        <v>281</v>
      </c>
      <c r="G190" s="39"/>
      <c r="H190" s="39"/>
      <c r="I190" s="227"/>
      <c r="J190" s="39"/>
      <c r="K190" s="39"/>
      <c r="L190" s="43"/>
      <c r="M190" s="228"/>
      <c r="N190" s="229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183</v>
      </c>
      <c r="AU190" s="16" t="s">
        <v>86</v>
      </c>
    </row>
    <row r="191" s="13" customFormat="1">
      <c r="A191" s="13"/>
      <c r="B191" s="232"/>
      <c r="C191" s="233"/>
      <c r="D191" s="225" t="s">
        <v>190</v>
      </c>
      <c r="E191" s="234" t="s">
        <v>122</v>
      </c>
      <c r="F191" s="235" t="s">
        <v>282</v>
      </c>
      <c r="G191" s="233"/>
      <c r="H191" s="236">
        <v>232.773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190</v>
      </c>
      <c r="AU191" s="242" t="s">
        <v>86</v>
      </c>
      <c r="AV191" s="13" t="s">
        <v>86</v>
      </c>
      <c r="AW191" s="13" t="s">
        <v>32</v>
      </c>
      <c r="AX191" s="13" t="s">
        <v>82</v>
      </c>
      <c r="AY191" s="242" t="s">
        <v>172</v>
      </c>
    </row>
    <row r="192" s="2" customFormat="1" ht="24.15" customHeight="1">
      <c r="A192" s="37"/>
      <c r="B192" s="38"/>
      <c r="C192" s="212" t="s">
        <v>283</v>
      </c>
      <c r="D192" s="212" t="s">
        <v>174</v>
      </c>
      <c r="E192" s="213" t="s">
        <v>284</v>
      </c>
      <c r="F192" s="214" t="s">
        <v>285</v>
      </c>
      <c r="G192" s="215" t="s">
        <v>236</v>
      </c>
      <c r="H192" s="216">
        <v>2793.2759999999998</v>
      </c>
      <c r="I192" s="217"/>
      <c r="J192" s="218">
        <f>ROUND(I192*H192,2)</f>
        <v>0</v>
      </c>
      <c r="K192" s="214" t="s">
        <v>178</v>
      </c>
      <c r="L192" s="43"/>
      <c r="M192" s="219" t="s">
        <v>1</v>
      </c>
      <c r="N192" s="220" t="s">
        <v>42</v>
      </c>
      <c r="O192" s="90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3" t="s">
        <v>179</v>
      </c>
      <c r="AT192" s="223" t="s">
        <v>174</v>
      </c>
      <c r="AU192" s="223" t="s">
        <v>86</v>
      </c>
      <c r="AY192" s="16" t="s">
        <v>172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6" t="s">
        <v>82</v>
      </c>
      <c r="BK192" s="224">
        <f>ROUND(I192*H192,2)</f>
        <v>0</v>
      </c>
      <c r="BL192" s="16" t="s">
        <v>179</v>
      </c>
      <c r="BM192" s="223" t="s">
        <v>286</v>
      </c>
    </row>
    <row r="193" s="2" customFormat="1">
      <c r="A193" s="37"/>
      <c r="B193" s="38"/>
      <c r="C193" s="39"/>
      <c r="D193" s="225" t="s">
        <v>181</v>
      </c>
      <c r="E193" s="39"/>
      <c r="F193" s="226" t="s">
        <v>287</v>
      </c>
      <c r="G193" s="39"/>
      <c r="H193" s="39"/>
      <c r="I193" s="227"/>
      <c r="J193" s="39"/>
      <c r="K193" s="39"/>
      <c r="L193" s="43"/>
      <c r="M193" s="228"/>
      <c r="N193" s="229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181</v>
      </c>
      <c r="AU193" s="16" t="s">
        <v>86</v>
      </c>
    </row>
    <row r="194" s="2" customFormat="1">
      <c r="A194" s="37"/>
      <c r="B194" s="38"/>
      <c r="C194" s="39"/>
      <c r="D194" s="230" t="s">
        <v>183</v>
      </c>
      <c r="E194" s="39"/>
      <c r="F194" s="231" t="s">
        <v>288</v>
      </c>
      <c r="G194" s="39"/>
      <c r="H194" s="39"/>
      <c r="I194" s="227"/>
      <c r="J194" s="39"/>
      <c r="K194" s="39"/>
      <c r="L194" s="43"/>
      <c r="M194" s="228"/>
      <c r="N194" s="229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183</v>
      </c>
      <c r="AU194" s="16" t="s">
        <v>86</v>
      </c>
    </row>
    <row r="195" s="13" customFormat="1">
      <c r="A195" s="13"/>
      <c r="B195" s="232"/>
      <c r="C195" s="233"/>
      <c r="D195" s="225" t="s">
        <v>190</v>
      </c>
      <c r="E195" s="234" t="s">
        <v>1</v>
      </c>
      <c r="F195" s="235" t="s">
        <v>289</v>
      </c>
      <c r="G195" s="233"/>
      <c r="H195" s="236">
        <v>2793.2759999999998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190</v>
      </c>
      <c r="AU195" s="242" t="s">
        <v>86</v>
      </c>
      <c r="AV195" s="13" t="s">
        <v>86</v>
      </c>
      <c r="AW195" s="13" t="s">
        <v>32</v>
      </c>
      <c r="AX195" s="13" t="s">
        <v>82</v>
      </c>
      <c r="AY195" s="242" t="s">
        <v>172</v>
      </c>
    </row>
    <row r="196" s="2" customFormat="1" ht="16.5" customHeight="1">
      <c r="A196" s="37"/>
      <c r="B196" s="38"/>
      <c r="C196" s="212" t="s">
        <v>290</v>
      </c>
      <c r="D196" s="212" t="s">
        <v>174</v>
      </c>
      <c r="E196" s="213" t="s">
        <v>291</v>
      </c>
      <c r="F196" s="214" t="s">
        <v>292</v>
      </c>
      <c r="G196" s="215" t="s">
        <v>236</v>
      </c>
      <c r="H196" s="216">
        <v>23.699999999999999</v>
      </c>
      <c r="I196" s="217"/>
      <c r="J196" s="218">
        <f>ROUND(I196*H196,2)</f>
        <v>0</v>
      </c>
      <c r="K196" s="214" t="s">
        <v>178</v>
      </c>
      <c r="L196" s="43"/>
      <c r="M196" s="219" t="s">
        <v>1</v>
      </c>
      <c r="N196" s="220" t="s">
        <v>42</v>
      </c>
      <c r="O196" s="90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3" t="s">
        <v>179</v>
      </c>
      <c r="AT196" s="223" t="s">
        <v>174</v>
      </c>
      <c r="AU196" s="223" t="s">
        <v>86</v>
      </c>
      <c r="AY196" s="16" t="s">
        <v>172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6" t="s">
        <v>82</v>
      </c>
      <c r="BK196" s="224">
        <f>ROUND(I196*H196,2)</f>
        <v>0</v>
      </c>
      <c r="BL196" s="16" t="s">
        <v>179</v>
      </c>
      <c r="BM196" s="223" t="s">
        <v>293</v>
      </c>
    </row>
    <row r="197" s="2" customFormat="1">
      <c r="A197" s="37"/>
      <c r="B197" s="38"/>
      <c r="C197" s="39"/>
      <c r="D197" s="225" t="s">
        <v>181</v>
      </c>
      <c r="E197" s="39"/>
      <c r="F197" s="226" t="s">
        <v>294</v>
      </c>
      <c r="G197" s="39"/>
      <c r="H197" s="39"/>
      <c r="I197" s="227"/>
      <c r="J197" s="39"/>
      <c r="K197" s="39"/>
      <c r="L197" s="43"/>
      <c r="M197" s="228"/>
      <c r="N197" s="229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181</v>
      </c>
      <c r="AU197" s="16" t="s">
        <v>86</v>
      </c>
    </row>
    <row r="198" s="2" customFormat="1">
      <c r="A198" s="37"/>
      <c r="B198" s="38"/>
      <c r="C198" s="39"/>
      <c r="D198" s="230" t="s">
        <v>183</v>
      </c>
      <c r="E198" s="39"/>
      <c r="F198" s="231" t="s">
        <v>295</v>
      </c>
      <c r="G198" s="39"/>
      <c r="H198" s="39"/>
      <c r="I198" s="227"/>
      <c r="J198" s="39"/>
      <c r="K198" s="39"/>
      <c r="L198" s="43"/>
      <c r="M198" s="228"/>
      <c r="N198" s="229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183</v>
      </c>
      <c r="AU198" s="16" t="s">
        <v>86</v>
      </c>
    </row>
    <row r="199" s="13" customFormat="1">
      <c r="A199" s="13"/>
      <c r="B199" s="232"/>
      <c r="C199" s="233"/>
      <c r="D199" s="225" t="s">
        <v>190</v>
      </c>
      <c r="E199" s="234" t="s">
        <v>1</v>
      </c>
      <c r="F199" s="235" t="s">
        <v>110</v>
      </c>
      <c r="G199" s="233"/>
      <c r="H199" s="236">
        <v>23.699999999999999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190</v>
      </c>
      <c r="AU199" s="242" t="s">
        <v>86</v>
      </c>
      <c r="AV199" s="13" t="s">
        <v>86</v>
      </c>
      <c r="AW199" s="13" t="s">
        <v>32</v>
      </c>
      <c r="AX199" s="13" t="s">
        <v>82</v>
      </c>
      <c r="AY199" s="242" t="s">
        <v>172</v>
      </c>
    </row>
    <row r="200" s="2" customFormat="1" ht="21.75" customHeight="1">
      <c r="A200" s="37"/>
      <c r="B200" s="38"/>
      <c r="C200" s="212" t="s">
        <v>296</v>
      </c>
      <c r="D200" s="212" t="s">
        <v>174</v>
      </c>
      <c r="E200" s="213" t="s">
        <v>297</v>
      </c>
      <c r="F200" s="214" t="s">
        <v>298</v>
      </c>
      <c r="G200" s="215" t="s">
        <v>245</v>
      </c>
      <c r="H200" s="216">
        <v>395.714</v>
      </c>
      <c r="I200" s="217"/>
      <c r="J200" s="218">
        <f>ROUND(I200*H200,2)</f>
        <v>0</v>
      </c>
      <c r="K200" s="214" t="s">
        <v>1</v>
      </c>
      <c r="L200" s="43"/>
      <c r="M200" s="219" t="s">
        <v>1</v>
      </c>
      <c r="N200" s="220" t="s">
        <v>42</v>
      </c>
      <c r="O200" s="90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3" t="s">
        <v>179</v>
      </c>
      <c r="AT200" s="223" t="s">
        <v>174</v>
      </c>
      <c r="AU200" s="223" t="s">
        <v>86</v>
      </c>
      <c r="AY200" s="16" t="s">
        <v>172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6" t="s">
        <v>82</v>
      </c>
      <c r="BK200" s="224">
        <f>ROUND(I200*H200,2)</f>
        <v>0</v>
      </c>
      <c r="BL200" s="16" t="s">
        <v>179</v>
      </c>
      <c r="BM200" s="223" t="s">
        <v>299</v>
      </c>
    </row>
    <row r="201" s="2" customFormat="1">
      <c r="A201" s="37"/>
      <c r="B201" s="38"/>
      <c r="C201" s="39"/>
      <c r="D201" s="225" t="s">
        <v>181</v>
      </c>
      <c r="E201" s="39"/>
      <c r="F201" s="226" t="s">
        <v>300</v>
      </c>
      <c r="G201" s="39"/>
      <c r="H201" s="39"/>
      <c r="I201" s="227"/>
      <c r="J201" s="39"/>
      <c r="K201" s="39"/>
      <c r="L201" s="43"/>
      <c r="M201" s="228"/>
      <c r="N201" s="229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181</v>
      </c>
      <c r="AU201" s="16" t="s">
        <v>86</v>
      </c>
    </row>
    <row r="202" s="13" customFormat="1">
      <c r="A202" s="13"/>
      <c r="B202" s="232"/>
      <c r="C202" s="233"/>
      <c r="D202" s="225" t="s">
        <v>190</v>
      </c>
      <c r="E202" s="234" t="s">
        <v>1</v>
      </c>
      <c r="F202" s="235" t="s">
        <v>301</v>
      </c>
      <c r="G202" s="233"/>
      <c r="H202" s="236">
        <v>395.714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190</v>
      </c>
      <c r="AU202" s="242" t="s">
        <v>86</v>
      </c>
      <c r="AV202" s="13" t="s">
        <v>86</v>
      </c>
      <c r="AW202" s="13" t="s">
        <v>32</v>
      </c>
      <c r="AX202" s="13" t="s">
        <v>82</v>
      </c>
      <c r="AY202" s="242" t="s">
        <v>172</v>
      </c>
    </row>
    <row r="203" s="2" customFormat="1" ht="16.5" customHeight="1">
      <c r="A203" s="37"/>
      <c r="B203" s="38"/>
      <c r="C203" s="212" t="s">
        <v>302</v>
      </c>
      <c r="D203" s="212" t="s">
        <v>174</v>
      </c>
      <c r="E203" s="213" t="s">
        <v>303</v>
      </c>
      <c r="F203" s="214" t="s">
        <v>304</v>
      </c>
      <c r="G203" s="215" t="s">
        <v>236</v>
      </c>
      <c r="H203" s="216">
        <v>23.699999999999999</v>
      </c>
      <c r="I203" s="217"/>
      <c r="J203" s="218">
        <f>ROUND(I203*H203,2)</f>
        <v>0</v>
      </c>
      <c r="K203" s="214" t="s">
        <v>178</v>
      </c>
      <c r="L203" s="43"/>
      <c r="M203" s="219" t="s">
        <v>1</v>
      </c>
      <c r="N203" s="220" t="s">
        <v>42</v>
      </c>
      <c r="O203" s="90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3" t="s">
        <v>179</v>
      </c>
      <c r="AT203" s="223" t="s">
        <v>174</v>
      </c>
      <c r="AU203" s="223" t="s">
        <v>86</v>
      </c>
      <c r="AY203" s="16" t="s">
        <v>172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6" t="s">
        <v>82</v>
      </c>
      <c r="BK203" s="224">
        <f>ROUND(I203*H203,2)</f>
        <v>0</v>
      </c>
      <c r="BL203" s="16" t="s">
        <v>179</v>
      </c>
      <c r="BM203" s="223" t="s">
        <v>305</v>
      </c>
    </row>
    <row r="204" s="2" customFormat="1">
      <c r="A204" s="37"/>
      <c r="B204" s="38"/>
      <c r="C204" s="39"/>
      <c r="D204" s="225" t="s">
        <v>181</v>
      </c>
      <c r="E204" s="39"/>
      <c r="F204" s="226" t="s">
        <v>306</v>
      </c>
      <c r="G204" s="39"/>
      <c r="H204" s="39"/>
      <c r="I204" s="227"/>
      <c r="J204" s="39"/>
      <c r="K204" s="39"/>
      <c r="L204" s="43"/>
      <c r="M204" s="228"/>
      <c r="N204" s="229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181</v>
      </c>
      <c r="AU204" s="16" t="s">
        <v>86</v>
      </c>
    </row>
    <row r="205" s="2" customFormat="1">
      <c r="A205" s="37"/>
      <c r="B205" s="38"/>
      <c r="C205" s="39"/>
      <c r="D205" s="230" t="s">
        <v>183</v>
      </c>
      <c r="E205" s="39"/>
      <c r="F205" s="231" t="s">
        <v>307</v>
      </c>
      <c r="G205" s="39"/>
      <c r="H205" s="39"/>
      <c r="I205" s="227"/>
      <c r="J205" s="39"/>
      <c r="K205" s="39"/>
      <c r="L205" s="43"/>
      <c r="M205" s="228"/>
      <c r="N205" s="229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183</v>
      </c>
      <c r="AU205" s="16" t="s">
        <v>86</v>
      </c>
    </row>
    <row r="206" s="13" customFormat="1">
      <c r="A206" s="13"/>
      <c r="B206" s="232"/>
      <c r="C206" s="233"/>
      <c r="D206" s="225" t="s">
        <v>190</v>
      </c>
      <c r="E206" s="234" t="s">
        <v>110</v>
      </c>
      <c r="F206" s="235" t="s">
        <v>308</v>
      </c>
      <c r="G206" s="233"/>
      <c r="H206" s="236">
        <v>23.699999999999999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190</v>
      </c>
      <c r="AU206" s="242" t="s">
        <v>86</v>
      </c>
      <c r="AV206" s="13" t="s">
        <v>86</v>
      </c>
      <c r="AW206" s="13" t="s">
        <v>32</v>
      </c>
      <c r="AX206" s="13" t="s">
        <v>82</v>
      </c>
      <c r="AY206" s="242" t="s">
        <v>172</v>
      </c>
    </row>
    <row r="207" s="2" customFormat="1" ht="16.5" customHeight="1">
      <c r="A207" s="37"/>
      <c r="B207" s="38"/>
      <c r="C207" s="212" t="s">
        <v>7</v>
      </c>
      <c r="D207" s="212" t="s">
        <v>174</v>
      </c>
      <c r="E207" s="213" t="s">
        <v>309</v>
      </c>
      <c r="F207" s="214" t="s">
        <v>310</v>
      </c>
      <c r="G207" s="215" t="s">
        <v>236</v>
      </c>
      <c r="H207" s="216">
        <v>23.699999999999999</v>
      </c>
      <c r="I207" s="217"/>
      <c r="J207" s="218">
        <f>ROUND(I207*H207,2)</f>
        <v>0</v>
      </c>
      <c r="K207" s="214" t="s">
        <v>178</v>
      </c>
      <c r="L207" s="43"/>
      <c r="M207" s="219" t="s">
        <v>1</v>
      </c>
      <c r="N207" s="220" t="s">
        <v>42</v>
      </c>
      <c r="O207" s="90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3" t="s">
        <v>179</v>
      </c>
      <c r="AT207" s="223" t="s">
        <v>174</v>
      </c>
      <c r="AU207" s="223" t="s">
        <v>86</v>
      </c>
      <c r="AY207" s="16" t="s">
        <v>172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6" t="s">
        <v>82</v>
      </c>
      <c r="BK207" s="224">
        <f>ROUND(I207*H207,2)</f>
        <v>0</v>
      </c>
      <c r="BL207" s="16" t="s">
        <v>179</v>
      </c>
      <c r="BM207" s="223" t="s">
        <v>311</v>
      </c>
    </row>
    <row r="208" s="2" customFormat="1">
      <c r="A208" s="37"/>
      <c r="B208" s="38"/>
      <c r="C208" s="39"/>
      <c r="D208" s="225" t="s">
        <v>181</v>
      </c>
      <c r="E208" s="39"/>
      <c r="F208" s="226" t="s">
        <v>312</v>
      </c>
      <c r="G208" s="39"/>
      <c r="H208" s="39"/>
      <c r="I208" s="227"/>
      <c r="J208" s="39"/>
      <c r="K208" s="39"/>
      <c r="L208" s="43"/>
      <c r="M208" s="228"/>
      <c r="N208" s="229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181</v>
      </c>
      <c r="AU208" s="16" t="s">
        <v>86</v>
      </c>
    </row>
    <row r="209" s="2" customFormat="1">
      <c r="A209" s="37"/>
      <c r="B209" s="38"/>
      <c r="C209" s="39"/>
      <c r="D209" s="230" t="s">
        <v>183</v>
      </c>
      <c r="E209" s="39"/>
      <c r="F209" s="231" t="s">
        <v>313</v>
      </c>
      <c r="G209" s="39"/>
      <c r="H209" s="39"/>
      <c r="I209" s="227"/>
      <c r="J209" s="39"/>
      <c r="K209" s="39"/>
      <c r="L209" s="43"/>
      <c r="M209" s="228"/>
      <c r="N209" s="229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183</v>
      </c>
      <c r="AU209" s="16" t="s">
        <v>86</v>
      </c>
    </row>
    <row r="210" s="13" customFormat="1">
      <c r="A210" s="13"/>
      <c r="B210" s="232"/>
      <c r="C210" s="233"/>
      <c r="D210" s="225" t="s">
        <v>190</v>
      </c>
      <c r="E210" s="234" t="s">
        <v>1</v>
      </c>
      <c r="F210" s="235" t="s">
        <v>110</v>
      </c>
      <c r="G210" s="233"/>
      <c r="H210" s="236">
        <v>23.699999999999999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190</v>
      </c>
      <c r="AU210" s="242" t="s">
        <v>86</v>
      </c>
      <c r="AV210" s="13" t="s">
        <v>86</v>
      </c>
      <c r="AW210" s="13" t="s">
        <v>32</v>
      </c>
      <c r="AX210" s="13" t="s">
        <v>82</v>
      </c>
      <c r="AY210" s="242" t="s">
        <v>172</v>
      </c>
    </row>
    <row r="211" s="2" customFormat="1" ht="16.5" customHeight="1">
      <c r="A211" s="37"/>
      <c r="B211" s="38"/>
      <c r="C211" s="212" t="s">
        <v>314</v>
      </c>
      <c r="D211" s="212" t="s">
        <v>174</v>
      </c>
      <c r="E211" s="213" t="s">
        <v>315</v>
      </c>
      <c r="F211" s="214" t="s">
        <v>316</v>
      </c>
      <c r="G211" s="215" t="s">
        <v>236</v>
      </c>
      <c r="H211" s="216">
        <v>63.799999999999997</v>
      </c>
      <c r="I211" s="217"/>
      <c r="J211" s="218">
        <f>ROUND(I211*H211,2)</f>
        <v>0</v>
      </c>
      <c r="K211" s="214" t="s">
        <v>178</v>
      </c>
      <c r="L211" s="43"/>
      <c r="M211" s="219" t="s">
        <v>1</v>
      </c>
      <c r="N211" s="220" t="s">
        <v>42</v>
      </c>
      <c r="O211" s="90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3" t="s">
        <v>179</v>
      </c>
      <c r="AT211" s="223" t="s">
        <v>174</v>
      </c>
      <c r="AU211" s="223" t="s">
        <v>86</v>
      </c>
      <c r="AY211" s="16" t="s">
        <v>172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6" t="s">
        <v>82</v>
      </c>
      <c r="BK211" s="224">
        <f>ROUND(I211*H211,2)</f>
        <v>0</v>
      </c>
      <c r="BL211" s="16" t="s">
        <v>179</v>
      </c>
      <c r="BM211" s="223" t="s">
        <v>317</v>
      </c>
    </row>
    <row r="212" s="2" customFormat="1">
      <c r="A212" s="37"/>
      <c r="B212" s="38"/>
      <c r="C212" s="39"/>
      <c r="D212" s="225" t="s">
        <v>181</v>
      </c>
      <c r="E212" s="39"/>
      <c r="F212" s="226" t="s">
        <v>318</v>
      </c>
      <c r="G212" s="39"/>
      <c r="H212" s="39"/>
      <c r="I212" s="227"/>
      <c r="J212" s="39"/>
      <c r="K212" s="39"/>
      <c r="L212" s="43"/>
      <c r="M212" s="228"/>
      <c r="N212" s="229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181</v>
      </c>
      <c r="AU212" s="16" t="s">
        <v>86</v>
      </c>
    </row>
    <row r="213" s="2" customFormat="1">
      <c r="A213" s="37"/>
      <c r="B213" s="38"/>
      <c r="C213" s="39"/>
      <c r="D213" s="230" t="s">
        <v>183</v>
      </c>
      <c r="E213" s="39"/>
      <c r="F213" s="231" t="s">
        <v>319</v>
      </c>
      <c r="G213" s="39"/>
      <c r="H213" s="39"/>
      <c r="I213" s="227"/>
      <c r="J213" s="39"/>
      <c r="K213" s="39"/>
      <c r="L213" s="43"/>
      <c r="M213" s="228"/>
      <c r="N213" s="229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183</v>
      </c>
      <c r="AU213" s="16" t="s">
        <v>86</v>
      </c>
    </row>
    <row r="214" s="13" customFormat="1">
      <c r="A214" s="13"/>
      <c r="B214" s="232"/>
      <c r="C214" s="233"/>
      <c r="D214" s="225" t="s">
        <v>190</v>
      </c>
      <c r="E214" s="234" t="s">
        <v>96</v>
      </c>
      <c r="F214" s="235" t="s">
        <v>320</v>
      </c>
      <c r="G214" s="233"/>
      <c r="H214" s="236">
        <v>63.799999999999997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190</v>
      </c>
      <c r="AU214" s="242" t="s">
        <v>86</v>
      </c>
      <c r="AV214" s="13" t="s">
        <v>86</v>
      </c>
      <c r="AW214" s="13" t="s">
        <v>32</v>
      </c>
      <c r="AX214" s="13" t="s">
        <v>82</v>
      </c>
      <c r="AY214" s="242" t="s">
        <v>172</v>
      </c>
    </row>
    <row r="215" s="2" customFormat="1" ht="16.5" customHeight="1">
      <c r="A215" s="37"/>
      <c r="B215" s="38"/>
      <c r="C215" s="243" t="s">
        <v>321</v>
      </c>
      <c r="D215" s="243" t="s">
        <v>242</v>
      </c>
      <c r="E215" s="244" t="s">
        <v>322</v>
      </c>
      <c r="F215" s="245" t="s">
        <v>323</v>
      </c>
      <c r="G215" s="246" t="s">
        <v>245</v>
      </c>
      <c r="H215" s="247">
        <v>127.59999999999999</v>
      </c>
      <c r="I215" s="248"/>
      <c r="J215" s="249">
        <f>ROUND(I215*H215,2)</f>
        <v>0</v>
      </c>
      <c r="K215" s="245" t="s">
        <v>178</v>
      </c>
      <c r="L215" s="250"/>
      <c r="M215" s="251" t="s">
        <v>1</v>
      </c>
      <c r="N215" s="252" t="s">
        <v>42</v>
      </c>
      <c r="O215" s="90"/>
      <c r="P215" s="221">
        <f>O215*H215</f>
        <v>0</v>
      </c>
      <c r="Q215" s="221">
        <v>1</v>
      </c>
      <c r="R215" s="221">
        <f>Q215*H215</f>
        <v>127.59999999999999</v>
      </c>
      <c r="S215" s="221">
        <v>0</v>
      </c>
      <c r="T215" s="222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3" t="s">
        <v>221</v>
      </c>
      <c r="AT215" s="223" t="s">
        <v>242</v>
      </c>
      <c r="AU215" s="223" t="s">
        <v>86</v>
      </c>
      <c r="AY215" s="16" t="s">
        <v>172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6" t="s">
        <v>82</v>
      </c>
      <c r="BK215" s="224">
        <f>ROUND(I215*H215,2)</f>
        <v>0</v>
      </c>
      <c r="BL215" s="16" t="s">
        <v>179</v>
      </c>
      <c r="BM215" s="223" t="s">
        <v>324</v>
      </c>
    </row>
    <row r="216" s="2" customFormat="1">
      <c r="A216" s="37"/>
      <c r="B216" s="38"/>
      <c r="C216" s="39"/>
      <c r="D216" s="225" t="s">
        <v>181</v>
      </c>
      <c r="E216" s="39"/>
      <c r="F216" s="226" t="s">
        <v>323</v>
      </c>
      <c r="G216" s="39"/>
      <c r="H216" s="39"/>
      <c r="I216" s="227"/>
      <c r="J216" s="39"/>
      <c r="K216" s="39"/>
      <c r="L216" s="43"/>
      <c r="M216" s="228"/>
      <c r="N216" s="229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181</v>
      </c>
      <c r="AU216" s="16" t="s">
        <v>86</v>
      </c>
    </row>
    <row r="217" s="13" customFormat="1">
      <c r="A217" s="13"/>
      <c r="B217" s="232"/>
      <c r="C217" s="233"/>
      <c r="D217" s="225" t="s">
        <v>190</v>
      </c>
      <c r="E217" s="234" t="s">
        <v>1</v>
      </c>
      <c r="F217" s="235" t="s">
        <v>325</v>
      </c>
      <c r="G217" s="233"/>
      <c r="H217" s="236">
        <v>127.59999999999999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190</v>
      </c>
      <c r="AU217" s="242" t="s">
        <v>86</v>
      </c>
      <c r="AV217" s="13" t="s">
        <v>86</v>
      </c>
      <c r="AW217" s="13" t="s">
        <v>32</v>
      </c>
      <c r="AX217" s="13" t="s">
        <v>82</v>
      </c>
      <c r="AY217" s="242" t="s">
        <v>172</v>
      </c>
    </row>
    <row r="218" s="2" customFormat="1" ht="16.5" customHeight="1">
      <c r="A218" s="37"/>
      <c r="B218" s="38"/>
      <c r="C218" s="212" t="s">
        <v>326</v>
      </c>
      <c r="D218" s="212" t="s">
        <v>174</v>
      </c>
      <c r="E218" s="213" t="s">
        <v>327</v>
      </c>
      <c r="F218" s="214" t="s">
        <v>328</v>
      </c>
      <c r="G218" s="215" t="s">
        <v>236</v>
      </c>
      <c r="H218" s="216">
        <v>11.6</v>
      </c>
      <c r="I218" s="217"/>
      <c r="J218" s="218">
        <f>ROUND(I218*H218,2)</f>
        <v>0</v>
      </c>
      <c r="K218" s="214" t="s">
        <v>178</v>
      </c>
      <c r="L218" s="43"/>
      <c r="M218" s="219" t="s">
        <v>1</v>
      </c>
      <c r="N218" s="220" t="s">
        <v>42</v>
      </c>
      <c r="O218" s="90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3" t="s">
        <v>179</v>
      </c>
      <c r="AT218" s="223" t="s">
        <v>174</v>
      </c>
      <c r="AU218" s="223" t="s">
        <v>86</v>
      </c>
      <c r="AY218" s="16" t="s">
        <v>172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6" t="s">
        <v>82</v>
      </c>
      <c r="BK218" s="224">
        <f>ROUND(I218*H218,2)</f>
        <v>0</v>
      </c>
      <c r="BL218" s="16" t="s">
        <v>179</v>
      </c>
      <c r="BM218" s="223" t="s">
        <v>329</v>
      </c>
    </row>
    <row r="219" s="2" customFormat="1">
      <c r="A219" s="37"/>
      <c r="B219" s="38"/>
      <c r="C219" s="39"/>
      <c r="D219" s="225" t="s">
        <v>181</v>
      </c>
      <c r="E219" s="39"/>
      <c r="F219" s="226" t="s">
        <v>330</v>
      </c>
      <c r="G219" s="39"/>
      <c r="H219" s="39"/>
      <c r="I219" s="227"/>
      <c r="J219" s="39"/>
      <c r="K219" s="39"/>
      <c r="L219" s="43"/>
      <c r="M219" s="228"/>
      <c r="N219" s="229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181</v>
      </c>
      <c r="AU219" s="16" t="s">
        <v>86</v>
      </c>
    </row>
    <row r="220" s="2" customFormat="1">
      <c r="A220" s="37"/>
      <c r="B220" s="38"/>
      <c r="C220" s="39"/>
      <c r="D220" s="230" t="s">
        <v>183</v>
      </c>
      <c r="E220" s="39"/>
      <c r="F220" s="231" t="s">
        <v>331</v>
      </c>
      <c r="G220" s="39"/>
      <c r="H220" s="39"/>
      <c r="I220" s="227"/>
      <c r="J220" s="39"/>
      <c r="K220" s="39"/>
      <c r="L220" s="43"/>
      <c r="M220" s="228"/>
      <c r="N220" s="229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183</v>
      </c>
      <c r="AU220" s="16" t="s">
        <v>86</v>
      </c>
    </row>
    <row r="221" s="13" customFormat="1">
      <c r="A221" s="13"/>
      <c r="B221" s="232"/>
      <c r="C221" s="233"/>
      <c r="D221" s="225" t="s">
        <v>190</v>
      </c>
      <c r="E221" s="234" t="s">
        <v>94</v>
      </c>
      <c r="F221" s="235" t="s">
        <v>332</v>
      </c>
      <c r="G221" s="233"/>
      <c r="H221" s="236">
        <v>11.6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190</v>
      </c>
      <c r="AU221" s="242" t="s">
        <v>86</v>
      </c>
      <c r="AV221" s="13" t="s">
        <v>86</v>
      </c>
      <c r="AW221" s="13" t="s">
        <v>32</v>
      </c>
      <c r="AX221" s="13" t="s">
        <v>82</v>
      </c>
      <c r="AY221" s="242" t="s">
        <v>172</v>
      </c>
    </row>
    <row r="222" s="2" customFormat="1" ht="16.5" customHeight="1">
      <c r="A222" s="37"/>
      <c r="B222" s="38"/>
      <c r="C222" s="243" t="s">
        <v>333</v>
      </c>
      <c r="D222" s="243" t="s">
        <v>242</v>
      </c>
      <c r="E222" s="244" t="s">
        <v>334</v>
      </c>
      <c r="F222" s="245" t="s">
        <v>335</v>
      </c>
      <c r="G222" s="246" t="s">
        <v>245</v>
      </c>
      <c r="H222" s="247">
        <v>23.199999999999999</v>
      </c>
      <c r="I222" s="248"/>
      <c r="J222" s="249">
        <f>ROUND(I222*H222,2)</f>
        <v>0</v>
      </c>
      <c r="K222" s="245" t="s">
        <v>178</v>
      </c>
      <c r="L222" s="250"/>
      <c r="M222" s="251" t="s">
        <v>1</v>
      </c>
      <c r="N222" s="252" t="s">
        <v>42</v>
      </c>
      <c r="O222" s="90"/>
      <c r="P222" s="221">
        <f>O222*H222</f>
        <v>0</v>
      </c>
      <c r="Q222" s="221">
        <v>1</v>
      </c>
      <c r="R222" s="221">
        <f>Q222*H222</f>
        <v>23.199999999999999</v>
      </c>
      <c r="S222" s="221">
        <v>0</v>
      </c>
      <c r="T222" s="222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3" t="s">
        <v>221</v>
      </c>
      <c r="AT222" s="223" t="s">
        <v>242</v>
      </c>
      <c r="AU222" s="223" t="s">
        <v>86</v>
      </c>
      <c r="AY222" s="16" t="s">
        <v>172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6" t="s">
        <v>82</v>
      </c>
      <c r="BK222" s="224">
        <f>ROUND(I222*H222,2)</f>
        <v>0</v>
      </c>
      <c r="BL222" s="16" t="s">
        <v>179</v>
      </c>
      <c r="BM222" s="223" t="s">
        <v>336</v>
      </c>
    </row>
    <row r="223" s="2" customFormat="1">
      <c r="A223" s="37"/>
      <c r="B223" s="38"/>
      <c r="C223" s="39"/>
      <c r="D223" s="225" t="s">
        <v>181</v>
      </c>
      <c r="E223" s="39"/>
      <c r="F223" s="226" t="s">
        <v>335</v>
      </c>
      <c r="G223" s="39"/>
      <c r="H223" s="39"/>
      <c r="I223" s="227"/>
      <c r="J223" s="39"/>
      <c r="K223" s="39"/>
      <c r="L223" s="43"/>
      <c r="M223" s="228"/>
      <c r="N223" s="229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181</v>
      </c>
      <c r="AU223" s="16" t="s">
        <v>86</v>
      </c>
    </row>
    <row r="224" s="13" customFormat="1">
      <c r="A224" s="13"/>
      <c r="B224" s="232"/>
      <c r="C224" s="233"/>
      <c r="D224" s="225" t="s">
        <v>190</v>
      </c>
      <c r="E224" s="233"/>
      <c r="F224" s="235" t="s">
        <v>337</v>
      </c>
      <c r="G224" s="233"/>
      <c r="H224" s="236">
        <v>23.199999999999999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190</v>
      </c>
      <c r="AU224" s="242" t="s">
        <v>86</v>
      </c>
      <c r="AV224" s="13" t="s">
        <v>86</v>
      </c>
      <c r="AW224" s="13" t="s">
        <v>4</v>
      </c>
      <c r="AX224" s="13" t="s">
        <v>82</v>
      </c>
      <c r="AY224" s="242" t="s">
        <v>172</v>
      </c>
    </row>
    <row r="225" s="2" customFormat="1" ht="21.75" customHeight="1">
      <c r="A225" s="37"/>
      <c r="B225" s="38"/>
      <c r="C225" s="212" t="s">
        <v>338</v>
      </c>
      <c r="D225" s="212" t="s">
        <v>174</v>
      </c>
      <c r="E225" s="213" t="s">
        <v>339</v>
      </c>
      <c r="F225" s="214" t="s">
        <v>340</v>
      </c>
      <c r="G225" s="215" t="s">
        <v>236</v>
      </c>
      <c r="H225" s="216">
        <v>13.380000000000001</v>
      </c>
      <c r="I225" s="217"/>
      <c r="J225" s="218">
        <f>ROUND(I225*H225,2)</f>
        <v>0</v>
      </c>
      <c r="K225" s="214" t="s">
        <v>178</v>
      </c>
      <c r="L225" s="43"/>
      <c r="M225" s="219" t="s">
        <v>1</v>
      </c>
      <c r="N225" s="220" t="s">
        <v>42</v>
      </c>
      <c r="O225" s="90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3" t="s">
        <v>179</v>
      </c>
      <c r="AT225" s="223" t="s">
        <v>174</v>
      </c>
      <c r="AU225" s="223" t="s">
        <v>86</v>
      </c>
      <c r="AY225" s="16" t="s">
        <v>172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6" t="s">
        <v>82</v>
      </c>
      <c r="BK225" s="224">
        <f>ROUND(I225*H225,2)</f>
        <v>0</v>
      </c>
      <c r="BL225" s="16" t="s">
        <v>179</v>
      </c>
      <c r="BM225" s="223" t="s">
        <v>341</v>
      </c>
    </row>
    <row r="226" s="2" customFormat="1">
      <c r="A226" s="37"/>
      <c r="B226" s="38"/>
      <c r="C226" s="39"/>
      <c r="D226" s="225" t="s">
        <v>181</v>
      </c>
      <c r="E226" s="39"/>
      <c r="F226" s="226" t="s">
        <v>342</v>
      </c>
      <c r="G226" s="39"/>
      <c r="H226" s="39"/>
      <c r="I226" s="227"/>
      <c r="J226" s="39"/>
      <c r="K226" s="39"/>
      <c r="L226" s="43"/>
      <c r="M226" s="228"/>
      <c r="N226" s="229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181</v>
      </c>
      <c r="AU226" s="16" t="s">
        <v>86</v>
      </c>
    </row>
    <row r="227" s="2" customFormat="1">
      <c r="A227" s="37"/>
      <c r="B227" s="38"/>
      <c r="C227" s="39"/>
      <c r="D227" s="230" t="s">
        <v>183</v>
      </c>
      <c r="E227" s="39"/>
      <c r="F227" s="231" t="s">
        <v>343</v>
      </c>
      <c r="G227" s="39"/>
      <c r="H227" s="39"/>
      <c r="I227" s="227"/>
      <c r="J227" s="39"/>
      <c r="K227" s="39"/>
      <c r="L227" s="43"/>
      <c r="M227" s="228"/>
      <c r="N227" s="229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183</v>
      </c>
      <c r="AU227" s="16" t="s">
        <v>86</v>
      </c>
    </row>
    <row r="228" s="13" customFormat="1">
      <c r="A228" s="13"/>
      <c r="B228" s="232"/>
      <c r="C228" s="233"/>
      <c r="D228" s="225" t="s">
        <v>190</v>
      </c>
      <c r="E228" s="234" t="s">
        <v>1</v>
      </c>
      <c r="F228" s="235" t="s">
        <v>344</v>
      </c>
      <c r="G228" s="233"/>
      <c r="H228" s="236">
        <v>13.380000000000001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190</v>
      </c>
      <c r="AU228" s="242" t="s">
        <v>86</v>
      </c>
      <c r="AV228" s="13" t="s">
        <v>86</v>
      </c>
      <c r="AW228" s="13" t="s">
        <v>32</v>
      </c>
      <c r="AX228" s="13" t="s">
        <v>82</v>
      </c>
      <c r="AY228" s="242" t="s">
        <v>172</v>
      </c>
    </row>
    <row r="229" s="2" customFormat="1" ht="16.5" customHeight="1">
      <c r="A229" s="37"/>
      <c r="B229" s="38"/>
      <c r="C229" s="212" t="s">
        <v>345</v>
      </c>
      <c r="D229" s="212" t="s">
        <v>174</v>
      </c>
      <c r="E229" s="213" t="s">
        <v>346</v>
      </c>
      <c r="F229" s="214" t="s">
        <v>347</v>
      </c>
      <c r="G229" s="215" t="s">
        <v>177</v>
      </c>
      <c r="H229" s="216">
        <v>66.900000000000006</v>
      </c>
      <c r="I229" s="217"/>
      <c r="J229" s="218">
        <f>ROUND(I229*H229,2)</f>
        <v>0</v>
      </c>
      <c r="K229" s="214" t="s">
        <v>178</v>
      </c>
      <c r="L229" s="43"/>
      <c r="M229" s="219" t="s">
        <v>1</v>
      </c>
      <c r="N229" s="220" t="s">
        <v>42</v>
      </c>
      <c r="O229" s="90"/>
      <c r="P229" s="221">
        <f>O229*H229</f>
        <v>0</v>
      </c>
      <c r="Q229" s="221">
        <v>0</v>
      </c>
      <c r="R229" s="221">
        <f>Q229*H229</f>
        <v>0</v>
      </c>
      <c r="S229" s="221">
        <v>0</v>
      </c>
      <c r="T229" s="222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3" t="s">
        <v>179</v>
      </c>
      <c r="AT229" s="223" t="s">
        <v>174</v>
      </c>
      <c r="AU229" s="223" t="s">
        <v>86</v>
      </c>
      <c r="AY229" s="16" t="s">
        <v>172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6" t="s">
        <v>82</v>
      </c>
      <c r="BK229" s="224">
        <f>ROUND(I229*H229,2)</f>
        <v>0</v>
      </c>
      <c r="BL229" s="16" t="s">
        <v>179</v>
      </c>
      <c r="BM229" s="223" t="s">
        <v>348</v>
      </c>
    </row>
    <row r="230" s="2" customFormat="1">
      <c r="A230" s="37"/>
      <c r="B230" s="38"/>
      <c r="C230" s="39"/>
      <c r="D230" s="225" t="s">
        <v>181</v>
      </c>
      <c r="E230" s="39"/>
      <c r="F230" s="226" t="s">
        <v>349</v>
      </c>
      <c r="G230" s="39"/>
      <c r="H230" s="39"/>
      <c r="I230" s="227"/>
      <c r="J230" s="39"/>
      <c r="K230" s="39"/>
      <c r="L230" s="43"/>
      <c r="M230" s="228"/>
      <c r="N230" s="229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181</v>
      </c>
      <c r="AU230" s="16" t="s">
        <v>86</v>
      </c>
    </row>
    <row r="231" s="2" customFormat="1">
      <c r="A231" s="37"/>
      <c r="B231" s="38"/>
      <c r="C231" s="39"/>
      <c r="D231" s="230" t="s">
        <v>183</v>
      </c>
      <c r="E231" s="39"/>
      <c r="F231" s="231" t="s">
        <v>350</v>
      </c>
      <c r="G231" s="39"/>
      <c r="H231" s="39"/>
      <c r="I231" s="227"/>
      <c r="J231" s="39"/>
      <c r="K231" s="39"/>
      <c r="L231" s="43"/>
      <c r="M231" s="228"/>
      <c r="N231" s="229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183</v>
      </c>
      <c r="AU231" s="16" t="s">
        <v>86</v>
      </c>
    </row>
    <row r="232" s="13" customFormat="1">
      <c r="A232" s="13"/>
      <c r="B232" s="232"/>
      <c r="C232" s="233"/>
      <c r="D232" s="225" t="s">
        <v>190</v>
      </c>
      <c r="E232" s="234" t="s">
        <v>124</v>
      </c>
      <c r="F232" s="235" t="s">
        <v>351</v>
      </c>
      <c r="G232" s="233"/>
      <c r="H232" s="236">
        <v>66.900000000000006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190</v>
      </c>
      <c r="AU232" s="242" t="s">
        <v>86</v>
      </c>
      <c r="AV232" s="13" t="s">
        <v>86</v>
      </c>
      <c r="AW232" s="13" t="s">
        <v>32</v>
      </c>
      <c r="AX232" s="13" t="s">
        <v>82</v>
      </c>
      <c r="AY232" s="242" t="s">
        <v>172</v>
      </c>
    </row>
    <row r="233" s="2" customFormat="1" ht="16.5" customHeight="1">
      <c r="A233" s="37"/>
      <c r="B233" s="38"/>
      <c r="C233" s="212" t="s">
        <v>352</v>
      </c>
      <c r="D233" s="212" t="s">
        <v>174</v>
      </c>
      <c r="E233" s="213" t="s">
        <v>353</v>
      </c>
      <c r="F233" s="214" t="s">
        <v>354</v>
      </c>
      <c r="G233" s="215" t="s">
        <v>177</v>
      </c>
      <c r="H233" s="216">
        <v>66.900000000000006</v>
      </c>
      <c r="I233" s="217"/>
      <c r="J233" s="218">
        <f>ROUND(I233*H233,2)</f>
        <v>0</v>
      </c>
      <c r="K233" s="214" t="s">
        <v>178</v>
      </c>
      <c r="L233" s="43"/>
      <c r="M233" s="219" t="s">
        <v>1</v>
      </c>
      <c r="N233" s="220" t="s">
        <v>42</v>
      </c>
      <c r="O233" s="90"/>
      <c r="P233" s="221">
        <f>O233*H233</f>
        <v>0</v>
      </c>
      <c r="Q233" s="221">
        <v>0</v>
      </c>
      <c r="R233" s="221">
        <f>Q233*H233</f>
        <v>0</v>
      </c>
      <c r="S233" s="221">
        <v>0</v>
      </c>
      <c r="T233" s="222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3" t="s">
        <v>179</v>
      </c>
      <c r="AT233" s="223" t="s">
        <v>174</v>
      </c>
      <c r="AU233" s="223" t="s">
        <v>86</v>
      </c>
      <c r="AY233" s="16" t="s">
        <v>172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6" t="s">
        <v>82</v>
      </c>
      <c r="BK233" s="224">
        <f>ROUND(I233*H233,2)</f>
        <v>0</v>
      </c>
      <c r="BL233" s="16" t="s">
        <v>179</v>
      </c>
      <c r="BM233" s="223" t="s">
        <v>355</v>
      </c>
    </row>
    <row r="234" s="2" customFormat="1">
      <c r="A234" s="37"/>
      <c r="B234" s="38"/>
      <c r="C234" s="39"/>
      <c r="D234" s="225" t="s">
        <v>181</v>
      </c>
      <c r="E234" s="39"/>
      <c r="F234" s="226" t="s">
        <v>356</v>
      </c>
      <c r="G234" s="39"/>
      <c r="H234" s="39"/>
      <c r="I234" s="227"/>
      <c r="J234" s="39"/>
      <c r="K234" s="39"/>
      <c r="L234" s="43"/>
      <c r="M234" s="228"/>
      <c r="N234" s="229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181</v>
      </c>
      <c r="AU234" s="16" t="s">
        <v>86</v>
      </c>
    </row>
    <row r="235" s="2" customFormat="1">
      <c r="A235" s="37"/>
      <c r="B235" s="38"/>
      <c r="C235" s="39"/>
      <c r="D235" s="230" t="s">
        <v>183</v>
      </c>
      <c r="E235" s="39"/>
      <c r="F235" s="231" t="s">
        <v>357</v>
      </c>
      <c r="G235" s="39"/>
      <c r="H235" s="39"/>
      <c r="I235" s="227"/>
      <c r="J235" s="39"/>
      <c r="K235" s="39"/>
      <c r="L235" s="43"/>
      <c r="M235" s="228"/>
      <c r="N235" s="229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183</v>
      </c>
      <c r="AU235" s="16" t="s">
        <v>86</v>
      </c>
    </row>
    <row r="236" s="13" customFormat="1">
      <c r="A236" s="13"/>
      <c r="B236" s="232"/>
      <c r="C236" s="233"/>
      <c r="D236" s="225" t="s">
        <v>190</v>
      </c>
      <c r="E236" s="234" t="s">
        <v>1</v>
      </c>
      <c r="F236" s="235" t="s">
        <v>124</v>
      </c>
      <c r="G236" s="233"/>
      <c r="H236" s="236">
        <v>66.900000000000006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190</v>
      </c>
      <c r="AU236" s="242" t="s">
        <v>86</v>
      </c>
      <c r="AV236" s="13" t="s">
        <v>86</v>
      </c>
      <c r="AW236" s="13" t="s">
        <v>32</v>
      </c>
      <c r="AX236" s="13" t="s">
        <v>82</v>
      </c>
      <c r="AY236" s="242" t="s">
        <v>172</v>
      </c>
    </row>
    <row r="237" s="2" customFormat="1" ht="16.5" customHeight="1">
      <c r="A237" s="37"/>
      <c r="B237" s="38"/>
      <c r="C237" s="243" t="s">
        <v>358</v>
      </c>
      <c r="D237" s="243" t="s">
        <v>242</v>
      </c>
      <c r="E237" s="244" t="s">
        <v>359</v>
      </c>
      <c r="F237" s="245" t="s">
        <v>360</v>
      </c>
      <c r="G237" s="246" t="s">
        <v>361</v>
      </c>
      <c r="H237" s="247">
        <v>1.3380000000000001</v>
      </c>
      <c r="I237" s="248"/>
      <c r="J237" s="249">
        <f>ROUND(I237*H237,2)</f>
        <v>0</v>
      </c>
      <c r="K237" s="245" t="s">
        <v>178</v>
      </c>
      <c r="L237" s="250"/>
      <c r="M237" s="251" t="s">
        <v>1</v>
      </c>
      <c r="N237" s="252" t="s">
        <v>42</v>
      </c>
      <c r="O237" s="90"/>
      <c r="P237" s="221">
        <f>O237*H237</f>
        <v>0</v>
      </c>
      <c r="Q237" s="221">
        <v>0.001</v>
      </c>
      <c r="R237" s="221">
        <f>Q237*H237</f>
        <v>0.0013380000000000002</v>
      </c>
      <c r="S237" s="221">
        <v>0</v>
      </c>
      <c r="T237" s="222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3" t="s">
        <v>221</v>
      </c>
      <c r="AT237" s="223" t="s">
        <v>242</v>
      </c>
      <c r="AU237" s="223" t="s">
        <v>86</v>
      </c>
      <c r="AY237" s="16" t="s">
        <v>172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6" t="s">
        <v>82</v>
      </c>
      <c r="BK237" s="224">
        <f>ROUND(I237*H237,2)</f>
        <v>0</v>
      </c>
      <c r="BL237" s="16" t="s">
        <v>179</v>
      </c>
      <c r="BM237" s="223" t="s">
        <v>362</v>
      </c>
    </row>
    <row r="238" s="2" customFormat="1">
      <c r="A238" s="37"/>
      <c r="B238" s="38"/>
      <c r="C238" s="39"/>
      <c r="D238" s="225" t="s">
        <v>181</v>
      </c>
      <c r="E238" s="39"/>
      <c r="F238" s="226" t="s">
        <v>360</v>
      </c>
      <c r="G238" s="39"/>
      <c r="H238" s="39"/>
      <c r="I238" s="227"/>
      <c r="J238" s="39"/>
      <c r="K238" s="39"/>
      <c r="L238" s="43"/>
      <c r="M238" s="228"/>
      <c r="N238" s="229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181</v>
      </c>
      <c r="AU238" s="16" t="s">
        <v>86</v>
      </c>
    </row>
    <row r="239" s="13" customFormat="1">
      <c r="A239" s="13"/>
      <c r="B239" s="232"/>
      <c r="C239" s="233"/>
      <c r="D239" s="225" t="s">
        <v>190</v>
      </c>
      <c r="E239" s="233"/>
      <c r="F239" s="235" t="s">
        <v>363</v>
      </c>
      <c r="G239" s="233"/>
      <c r="H239" s="236">
        <v>1.3380000000000001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190</v>
      </c>
      <c r="AU239" s="242" t="s">
        <v>86</v>
      </c>
      <c r="AV239" s="13" t="s">
        <v>86</v>
      </c>
      <c r="AW239" s="13" t="s">
        <v>4</v>
      </c>
      <c r="AX239" s="13" t="s">
        <v>82</v>
      </c>
      <c r="AY239" s="242" t="s">
        <v>172</v>
      </c>
    </row>
    <row r="240" s="2" customFormat="1" ht="16.5" customHeight="1">
      <c r="A240" s="37"/>
      <c r="B240" s="38"/>
      <c r="C240" s="212" t="s">
        <v>364</v>
      </c>
      <c r="D240" s="212" t="s">
        <v>174</v>
      </c>
      <c r="E240" s="213" t="s">
        <v>365</v>
      </c>
      <c r="F240" s="214" t="s">
        <v>366</v>
      </c>
      <c r="G240" s="215" t="s">
        <v>177</v>
      </c>
      <c r="H240" s="216">
        <v>545.245</v>
      </c>
      <c r="I240" s="217"/>
      <c r="J240" s="218">
        <f>ROUND(I240*H240,2)</f>
        <v>0</v>
      </c>
      <c r="K240" s="214" t="s">
        <v>178</v>
      </c>
      <c r="L240" s="43"/>
      <c r="M240" s="219" t="s">
        <v>1</v>
      </c>
      <c r="N240" s="220" t="s">
        <v>42</v>
      </c>
      <c r="O240" s="90"/>
      <c r="P240" s="221">
        <f>O240*H240</f>
        <v>0</v>
      </c>
      <c r="Q240" s="221">
        <v>0</v>
      </c>
      <c r="R240" s="221">
        <f>Q240*H240</f>
        <v>0</v>
      </c>
      <c r="S240" s="221">
        <v>0</v>
      </c>
      <c r="T240" s="222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3" t="s">
        <v>179</v>
      </c>
      <c r="AT240" s="223" t="s">
        <v>174</v>
      </c>
      <c r="AU240" s="223" t="s">
        <v>86</v>
      </c>
      <c r="AY240" s="16" t="s">
        <v>172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6" t="s">
        <v>82</v>
      </c>
      <c r="BK240" s="224">
        <f>ROUND(I240*H240,2)</f>
        <v>0</v>
      </c>
      <c r="BL240" s="16" t="s">
        <v>179</v>
      </c>
      <c r="BM240" s="223" t="s">
        <v>367</v>
      </c>
    </row>
    <row r="241" s="2" customFormat="1">
      <c r="A241" s="37"/>
      <c r="B241" s="38"/>
      <c r="C241" s="39"/>
      <c r="D241" s="225" t="s">
        <v>181</v>
      </c>
      <c r="E241" s="39"/>
      <c r="F241" s="226" t="s">
        <v>368</v>
      </c>
      <c r="G241" s="39"/>
      <c r="H241" s="39"/>
      <c r="I241" s="227"/>
      <c r="J241" s="39"/>
      <c r="K241" s="39"/>
      <c r="L241" s="43"/>
      <c r="M241" s="228"/>
      <c r="N241" s="229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181</v>
      </c>
      <c r="AU241" s="16" t="s">
        <v>86</v>
      </c>
    </row>
    <row r="242" s="2" customFormat="1">
      <c r="A242" s="37"/>
      <c r="B242" s="38"/>
      <c r="C242" s="39"/>
      <c r="D242" s="230" t="s">
        <v>183</v>
      </c>
      <c r="E242" s="39"/>
      <c r="F242" s="231" t="s">
        <v>369</v>
      </c>
      <c r="G242" s="39"/>
      <c r="H242" s="39"/>
      <c r="I242" s="227"/>
      <c r="J242" s="39"/>
      <c r="K242" s="39"/>
      <c r="L242" s="43"/>
      <c r="M242" s="228"/>
      <c r="N242" s="229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183</v>
      </c>
      <c r="AU242" s="16" t="s">
        <v>86</v>
      </c>
    </row>
    <row r="243" s="13" customFormat="1">
      <c r="A243" s="13"/>
      <c r="B243" s="232"/>
      <c r="C243" s="233"/>
      <c r="D243" s="225" t="s">
        <v>190</v>
      </c>
      <c r="E243" s="234" t="s">
        <v>1</v>
      </c>
      <c r="F243" s="235" t="s">
        <v>370</v>
      </c>
      <c r="G243" s="233"/>
      <c r="H243" s="236">
        <v>87.644999999999996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190</v>
      </c>
      <c r="AU243" s="242" t="s">
        <v>86</v>
      </c>
      <c r="AV243" s="13" t="s">
        <v>86</v>
      </c>
      <c r="AW243" s="13" t="s">
        <v>32</v>
      </c>
      <c r="AX243" s="13" t="s">
        <v>77</v>
      </c>
      <c r="AY243" s="242" t="s">
        <v>172</v>
      </c>
    </row>
    <row r="244" s="13" customFormat="1">
      <c r="A244" s="13"/>
      <c r="B244" s="232"/>
      <c r="C244" s="233"/>
      <c r="D244" s="225" t="s">
        <v>190</v>
      </c>
      <c r="E244" s="234" t="s">
        <v>116</v>
      </c>
      <c r="F244" s="235" t="s">
        <v>371</v>
      </c>
      <c r="G244" s="233"/>
      <c r="H244" s="236">
        <v>361.19999999999999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190</v>
      </c>
      <c r="AU244" s="242" t="s">
        <v>86</v>
      </c>
      <c r="AV244" s="13" t="s">
        <v>86</v>
      </c>
      <c r="AW244" s="13" t="s">
        <v>32</v>
      </c>
      <c r="AX244" s="13" t="s">
        <v>77</v>
      </c>
      <c r="AY244" s="242" t="s">
        <v>172</v>
      </c>
    </row>
    <row r="245" s="13" customFormat="1">
      <c r="A245" s="13"/>
      <c r="B245" s="232"/>
      <c r="C245" s="233"/>
      <c r="D245" s="225" t="s">
        <v>190</v>
      </c>
      <c r="E245" s="234" t="s">
        <v>120</v>
      </c>
      <c r="F245" s="235" t="s">
        <v>121</v>
      </c>
      <c r="G245" s="233"/>
      <c r="H245" s="236">
        <v>91.299999999999997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190</v>
      </c>
      <c r="AU245" s="242" t="s">
        <v>86</v>
      </c>
      <c r="AV245" s="13" t="s">
        <v>86</v>
      </c>
      <c r="AW245" s="13" t="s">
        <v>32</v>
      </c>
      <c r="AX245" s="13" t="s">
        <v>77</v>
      </c>
      <c r="AY245" s="242" t="s">
        <v>172</v>
      </c>
    </row>
    <row r="246" s="13" customFormat="1">
      <c r="A246" s="13"/>
      <c r="B246" s="232"/>
      <c r="C246" s="233"/>
      <c r="D246" s="225" t="s">
        <v>190</v>
      </c>
      <c r="E246" s="234" t="s">
        <v>114</v>
      </c>
      <c r="F246" s="235" t="s">
        <v>372</v>
      </c>
      <c r="G246" s="233"/>
      <c r="H246" s="236">
        <v>3.6000000000000001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190</v>
      </c>
      <c r="AU246" s="242" t="s">
        <v>86</v>
      </c>
      <c r="AV246" s="13" t="s">
        <v>86</v>
      </c>
      <c r="AW246" s="13" t="s">
        <v>32</v>
      </c>
      <c r="AX246" s="13" t="s">
        <v>77</v>
      </c>
      <c r="AY246" s="242" t="s">
        <v>172</v>
      </c>
    </row>
    <row r="247" s="13" customFormat="1">
      <c r="A247" s="13"/>
      <c r="B247" s="232"/>
      <c r="C247" s="233"/>
      <c r="D247" s="225" t="s">
        <v>190</v>
      </c>
      <c r="E247" s="234" t="s">
        <v>118</v>
      </c>
      <c r="F247" s="235" t="s">
        <v>119</v>
      </c>
      <c r="G247" s="233"/>
      <c r="H247" s="236">
        <v>1.5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190</v>
      </c>
      <c r="AU247" s="242" t="s">
        <v>86</v>
      </c>
      <c r="AV247" s="13" t="s">
        <v>86</v>
      </c>
      <c r="AW247" s="13" t="s">
        <v>32</v>
      </c>
      <c r="AX247" s="13" t="s">
        <v>77</v>
      </c>
      <c r="AY247" s="242" t="s">
        <v>172</v>
      </c>
    </row>
    <row r="248" s="14" customFormat="1">
      <c r="A248" s="14"/>
      <c r="B248" s="253"/>
      <c r="C248" s="254"/>
      <c r="D248" s="225" t="s">
        <v>190</v>
      </c>
      <c r="E248" s="255" t="s">
        <v>112</v>
      </c>
      <c r="F248" s="256" t="s">
        <v>269</v>
      </c>
      <c r="G248" s="254"/>
      <c r="H248" s="257">
        <v>545.245</v>
      </c>
      <c r="I248" s="258"/>
      <c r="J248" s="254"/>
      <c r="K248" s="254"/>
      <c r="L248" s="259"/>
      <c r="M248" s="260"/>
      <c r="N248" s="261"/>
      <c r="O248" s="261"/>
      <c r="P248" s="261"/>
      <c r="Q248" s="261"/>
      <c r="R248" s="261"/>
      <c r="S248" s="261"/>
      <c r="T248" s="26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3" t="s">
        <v>190</v>
      </c>
      <c r="AU248" s="263" t="s">
        <v>86</v>
      </c>
      <c r="AV248" s="14" t="s">
        <v>179</v>
      </c>
      <c r="AW248" s="14" t="s">
        <v>32</v>
      </c>
      <c r="AX248" s="14" t="s">
        <v>82</v>
      </c>
      <c r="AY248" s="263" t="s">
        <v>172</v>
      </c>
    </row>
    <row r="249" s="2" customFormat="1" ht="16.5" customHeight="1">
      <c r="A249" s="37"/>
      <c r="B249" s="38"/>
      <c r="C249" s="212" t="s">
        <v>373</v>
      </c>
      <c r="D249" s="212" t="s">
        <v>174</v>
      </c>
      <c r="E249" s="213" t="s">
        <v>374</v>
      </c>
      <c r="F249" s="214" t="s">
        <v>375</v>
      </c>
      <c r="G249" s="215" t="s">
        <v>177</v>
      </c>
      <c r="H249" s="216">
        <v>66.900000000000006</v>
      </c>
      <c r="I249" s="217"/>
      <c r="J249" s="218">
        <f>ROUND(I249*H249,2)</f>
        <v>0</v>
      </c>
      <c r="K249" s="214" t="s">
        <v>178</v>
      </c>
      <c r="L249" s="43"/>
      <c r="M249" s="219" t="s">
        <v>1</v>
      </c>
      <c r="N249" s="220" t="s">
        <v>42</v>
      </c>
      <c r="O249" s="90"/>
      <c r="P249" s="221">
        <f>O249*H249</f>
        <v>0</v>
      </c>
      <c r="Q249" s="221">
        <v>0</v>
      </c>
      <c r="R249" s="221">
        <f>Q249*H249</f>
        <v>0</v>
      </c>
      <c r="S249" s="221">
        <v>0</v>
      </c>
      <c r="T249" s="222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3" t="s">
        <v>179</v>
      </c>
      <c r="AT249" s="223" t="s">
        <v>174</v>
      </c>
      <c r="AU249" s="223" t="s">
        <v>86</v>
      </c>
      <c r="AY249" s="16" t="s">
        <v>172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6" t="s">
        <v>82</v>
      </c>
      <c r="BK249" s="224">
        <f>ROUND(I249*H249,2)</f>
        <v>0</v>
      </c>
      <c r="BL249" s="16" t="s">
        <v>179</v>
      </c>
      <c r="BM249" s="223" t="s">
        <v>376</v>
      </c>
    </row>
    <row r="250" s="2" customFormat="1">
      <c r="A250" s="37"/>
      <c r="B250" s="38"/>
      <c r="C250" s="39"/>
      <c r="D250" s="225" t="s">
        <v>181</v>
      </c>
      <c r="E250" s="39"/>
      <c r="F250" s="226" t="s">
        <v>377</v>
      </c>
      <c r="G250" s="39"/>
      <c r="H250" s="39"/>
      <c r="I250" s="227"/>
      <c r="J250" s="39"/>
      <c r="K250" s="39"/>
      <c r="L250" s="43"/>
      <c r="M250" s="228"/>
      <c r="N250" s="229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181</v>
      </c>
      <c r="AU250" s="16" t="s">
        <v>86</v>
      </c>
    </row>
    <row r="251" s="2" customFormat="1">
      <c r="A251" s="37"/>
      <c r="B251" s="38"/>
      <c r="C251" s="39"/>
      <c r="D251" s="230" t="s">
        <v>183</v>
      </c>
      <c r="E251" s="39"/>
      <c r="F251" s="231" t="s">
        <v>378</v>
      </c>
      <c r="G251" s="39"/>
      <c r="H251" s="39"/>
      <c r="I251" s="227"/>
      <c r="J251" s="39"/>
      <c r="K251" s="39"/>
      <c r="L251" s="43"/>
      <c r="M251" s="228"/>
      <c r="N251" s="229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183</v>
      </c>
      <c r="AU251" s="16" t="s">
        <v>86</v>
      </c>
    </row>
    <row r="252" s="13" customFormat="1">
      <c r="A252" s="13"/>
      <c r="B252" s="232"/>
      <c r="C252" s="233"/>
      <c r="D252" s="225" t="s">
        <v>190</v>
      </c>
      <c r="E252" s="234" t="s">
        <v>1</v>
      </c>
      <c r="F252" s="235" t="s">
        <v>124</v>
      </c>
      <c r="G252" s="233"/>
      <c r="H252" s="236">
        <v>66.900000000000006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190</v>
      </c>
      <c r="AU252" s="242" t="s">
        <v>86</v>
      </c>
      <c r="AV252" s="13" t="s">
        <v>86</v>
      </c>
      <c r="AW252" s="13" t="s">
        <v>32</v>
      </c>
      <c r="AX252" s="13" t="s">
        <v>82</v>
      </c>
      <c r="AY252" s="242" t="s">
        <v>172</v>
      </c>
    </row>
    <row r="253" s="12" customFormat="1" ht="22.8" customHeight="1">
      <c r="A253" s="12"/>
      <c r="B253" s="196"/>
      <c r="C253" s="197"/>
      <c r="D253" s="198" t="s">
        <v>76</v>
      </c>
      <c r="E253" s="210" t="s">
        <v>191</v>
      </c>
      <c r="F253" s="210" t="s">
        <v>379</v>
      </c>
      <c r="G253" s="197"/>
      <c r="H253" s="197"/>
      <c r="I253" s="200"/>
      <c r="J253" s="211">
        <f>BK253</f>
        <v>0</v>
      </c>
      <c r="K253" s="197"/>
      <c r="L253" s="202"/>
      <c r="M253" s="203"/>
      <c r="N253" s="204"/>
      <c r="O253" s="204"/>
      <c r="P253" s="205">
        <f>SUM(P254:P259)</f>
        <v>0</v>
      </c>
      <c r="Q253" s="204"/>
      <c r="R253" s="205">
        <f>SUM(R254:R259)</f>
        <v>2.46096</v>
      </c>
      <c r="S253" s="204"/>
      <c r="T253" s="206">
        <f>SUM(T254:T259)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7" t="s">
        <v>82</v>
      </c>
      <c r="AT253" s="208" t="s">
        <v>76</v>
      </c>
      <c r="AU253" s="208" t="s">
        <v>82</v>
      </c>
      <c r="AY253" s="207" t="s">
        <v>172</v>
      </c>
      <c r="BK253" s="209">
        <f>SUM(BK254:BK259)</f>
        <v>0</v>
      </c>
    </row>
    <row r="254" s="2" customFormat="1" ht="16.5" customHeight="1">
      <c r="A254" s="37"/>
      <c r="B254" s="38"/>
      <c r="C254" s="212" t="s">
        <v>380</v>
      </c>
      <c r="D254" s="212" t="s">
        <v>174</v>
      </c>
      <c r="E254" s="213" t="s">
        <v>381</v>
      </c>
      <c r="F254" s="214" t="s">
        <v>382</v>
      </c>
      <c r="G254" s="215" t="s">
        <v>217</v>
      </c>
      <c r="H254" s="216">
        <v>336</v>
      </c>
      <c r="I254" s="217"/>
      <c r="J254" s="218">
        <f>ROUND(I254*H254,2)</f>
        <v>0</v>
      </c>
      <c r="K254" s="214" t="s">
        <v>1</v>
      </c>
      <c r="L254" s="43"/>
      <c r="M254" s="219" t="s">
        <v>1</v>
      </c>
      <c r="N254" s="220" t="s">
        <v>42</v>
      </c>
      <c r="O254" s="90"/>
      <c r="P254" s="221">
        <f>O254*H254</f>
        <v>0</v>
      </c>
      <c r="Q254" s="221">
        <v>0</v>
      </c>
      <c r="R254" s="221">
        <f>Q254*H254</f>
        <v>0</v>
      </c>
      <c r="S254" s="221">
        <v>0</v>
      </c>
      <c r="T254" s="222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3" t="s">
        <v>179</v>
      </c>
      <c r="AT254" s="223" t="s">
        <v>174</v>
      </c>
      <c r="AU254" s="223" t="s">
        <v>86</v>
      </c>
      <c r="AY254" s="16" t="s">
        <v>172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16" t="s">
        <v>82</v>
      </c>
      <c r="BK254" s="224">
        <f>ROUND(I254*H254,2)</f>
        <v>0</v>
      </c>
      <c r="BL254" s="16" t="s">
        <v>179</v>
      </c>
      <c r="BM254" s="223" t="s">
        <v>383</v>
      </c>
    </row>
    <row r="255" s="2" customFormat="1">
      <c r="A255" s="37"/>
      <c r="B255" s="38"/>
      <c r="C255" s="39"/>
      <c r="D255" s="225" t="s">
        <v>181</v>
      </c>
      <c r="E255" s="39"/>
      <c r="F255" s="226" t="s">
        <v>382</v>
      </c>
      <c r="G255" s="39"/>
      <c r="H255" s="39"/>
      <c r="I255" s="227"/>
      <c r="J255" s="39"/>
      <c r="K255" s="39"/>
      <c r="L255" s="43"/>
      <c r="M255" s="228"/>
      <c r="N255" s="229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181</v>
      </c>
      <c r="AU255" s="16" t="s">
        <v>86</v>
      </c>
    </row>
    <row r="256" s="2" customFormat="1">
      <c r="A256" s="37"/>
      <c r="B256" s="38"/>
      <c r="C256" s="39"/>
      <c r="D256" s="225" t="s">
        <v>384</v>
      </c>
      <c r="E256" s="39"/>
      <c r="F256" s="264" t="s">
        <v>385</v>
      </c>
      <c r="G256" s="39"/>
      <c r="H256" s="39"/>
      <c r="I256" s="227"/>
      <c r="J256" s="39"/>
      <c r="K256" s="39"/>
      <c r="L256" s="43"/>
      <c r="M256" s="228"/>
      <c r="N256" s="229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384</v>
      </c>
      <c r="AU256" s="16" t="s">
        <v>86</v>
      </c>
    </row>
    <row r="257" s="2" customFormat="1" ht="16.5" customHeight="1">
      <c r="A257" s="37"/>
      <c r="B257" s="38"/>
      <c r="C257" s="243" t="s">
        <v>386</v>
      </c>
      <c r="D257" s="243" t="s">
        <v>242</v>
      </c>
      <c r="E257" s="244" t="s">
        <v>387</v>
      </c>
      <c r="F257" s="245" t="s">
        <v>388</v>
      </c>
      <c r="G257" s="246" t="s">
        <v>217</v>
      </c>
      <c r="H257" s="247">
        <v>336</v>
      </c>
      <c r="I257" s="248"/>
      <c r="J257" s="249">
        <f>ROUND(I257*H257,2)</f>
        <v>0</v>
      </c>
      <c r="K257" s="245" t="s">
        <v>178</v>
      </c>
      <c r="L257" s="250"/>
      <c r="M257" s="251" t="s">
        <v>1</v>
      </c>
      <c r="N257" s="252" t="s">
        <v>42</v>
      </c>
      <c r="O257" s="90"/>
      <c r="P257" s="221">
        <f>O257*H257</f>
        <v>0</v>
      </c>
      <c r="Q257" s="221">
        <v>0.0014</v>
      </c>
      <c r="R257" s="221">
        <f>Q257*H257</f>
        <v>0.47039999999999998</v>
      </c>
      <c r="S257" s="221">
        <v>0</v>
      </c>
      <c r="T257" s="222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3" t="s">
        <v>221</v>
      </c>
      <c r="AT257" s="223" t="s">
        <v>242</v>
      </c>
      <c r="AU257" s="223" t="s">
        <v>86</v>
      </c>
      <c r="AY257" s="16" t="s">
        <v>172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6" t="s">
        <v>82</v>
      </c>
      <c r="BK257" s="224">
        <f>ROUND(I257*H257,2)</f>
        <v>0</v>
      </c>
      <c r="BL257" s="16" t="s">
        <v>179</v>
      </c>
      <c r="BM257" s="223" t="s">
        <v>389</v>
      </c>
    </row>
    <row r="258" s="2" customFormat="1">
      <c r="A258" s="37"/>
      <c r="B258" s="38"/>
      <c r="C258" s="39"/>
      <c r="D258" s="225" t="s">
        <v>181</v>
      </c>
      <c r="E258" s="39"/>
      <c r="F258" s="226" t="s">
        <v>388</v>
      </c>
      <c r="G258" s="39"/>
      <c r="H258" s="39"/>
      <c r="I258" s="227"/>
      <c r="J258" s="39"/>
      <c r="K258" s="39"/>
      <c r="L258" s="43"/>
      <c r="M258" s="228"/>
      <c r="N258" s="229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181</v>
      </c>
      <c r="AU258" s="16" t="s">
        <v>86</v>
      </c>
    </row>
    <row r="259" s="2" customFormat="1" ht="16.5" customHeight="1">
      <c r="A259" s="37"/>
      <c r="B259" s="38"/>
      <c r="C259" s="243" t="s">
        <v>390</v>
      </c>
      <c r="D259" s="243" t="s">
        <v>242</v>
      </c>
      <c r="E259" s="244" t="s">
        <v>391</v>
      </c>
      <c r="F259" s="245" t="s">
        <v>392</v>
      </c>
      <c r="G259" s="246" t="s">
        <v>217</v>
      </c>
      <c r="H259" s="247">
        <v>232</v>
      </c>
      <c r="I259" s="248"/>
      <c r="J259" s="249">
        <f>ROUND(I259*H259,2)</f>
        <v>0</v>
      </c>
      <c r="K259" s="245" t="s">
        <v>1</v>
      </c>
      <c r="L259" s="250"/>
      <c r="M259" s="251" t="s">
        <v>1</v>
      </c>
      <c r="N259" s="252" t="s">
        <v>42</v>
      </c>
      <c r="O259" s="90"/>
      <c r="P259" s="221">
        <f>O259*H259</f>
        <v>0</v>
      </c>
      <c r="Q259" s="221">
        <v>0.0085800000000000008</v>
      </c>
      <c r="R259" s="221">
        <f>Q259*H259</f>
        <v>1.9905600000000001</v>
      </c>
      <c r="S259" s="221">
        <v>0</v>
      </c>
      <c r="T259" s="222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3" t="s">
        <v>221</v>
      </c>
      <c r="AT259" s="223" t="s">
        <v>242</v>
      </c>
      <c r="AU259" s="223" t="s">
        <v>86</v>
      </c>
      <c r="AY259" s="16" t="s">
        <v>172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6" t="s">
        <v>82</v>
      </c>
      <c r="BK259" s="224">
        <f>ROUND(I259*H259,2)</f>
        <v>0</v>
      </c>
      <c r="BL259" s="16" t="s">
        <v>179</v>
      </c>
      <c r="BM259" s="223" t="s">
        <v>393</v>
      </c>
    </row>
    <row r="260" s="12" customFormat="1" ht="22.8" customHeight="1">
      <c r="A260" s="12"/>
      <c r="B260" s="196"/>
      <c r="C260" s="197"/>
      <c r="D260" s="198" t="s">
        <v>76</v>
      </c>
      <c r="E260" s="210" t="s">
        <v>101</v>
      </c>
      <c r="F260" s="210" t="s">
        <v>394</v>
      </c>
      <c r="G260" s="197"/>
      <c r="H260" s="197"/>
      <c r="I260" s="200"/>
      <c r="J260" s="211">
        <f>BK260</f>
        <v>0</v>
      </c>
      <c r="K260" s="197"/>
      <c r="L260" s="202"/>
      <c r="M260" s="203"/>
      <c r="N260" s="204"/>
      <c r="O260" s="204"/>
      <c r="P260" s="205">
        <f>SUM(P261:P309)</f>
        <v>0</v>
      </c>
      <c r="Q260" s="204"/>
      <c r="R260" s="205">
        <f>SUM(R261:R309)</f>
        <v>130.27995799999999</v>
      </c>
      <c r="S260" s="204"/>
      <c r="T260" s="206">
        <f>SUM(T261:T309)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7" t="s">
        <v>82</v>
      </c>
      <c r="AT260" s="208" t="s">
        <v>76</v>
      </c>
      <c r="AU260" s="208" t="s">
        <v>82</v>
      </c>
      <c r="AY260" s="207" t="s">
        <v>172</v>
      </c>
      <c r="BK260" s="209">
        <f>SUM(BK261:BK309)</f>
        <v>0</v>
      </c>
    </row>
    <row r="261" s="2" customFormat="1" ht="24.15" customHeight="1">
      <c r="A261" s="37"/>
      <c r="B261" s="38"/>
      <c r="C261" s="212" t="s">
        <v>395</v>
      </c>
      <c r="D261" s="212" t="s">
        <v>174</v>
      </c>
      <c r="E261" s="213" t="s">
        <v>396</v>
      </c>
      <c r="F261" s="214" t="s">
        <v>397</v>
      </c>
      <c r="G261" s="215" t="s">
        <v>177</v>
      </c>
      <c r="H261" s="216">
        <v>545.245</v>
      </c>
      <c r="I261" s="217"/>
      <c r="J261" s="218">
        <f>ROUND(I261*H261,2)</f>
        <v>0</v>
      </c>
      <c r="K261" s="214" t="s">
        <v>178</v>
      </c>
      <c r="L261" s="43"/>
      <c r="M261" s="219" t="s">
        <v>1</v>
      </c>
      <c r="N261" s="220" t="s">
        <v>42</v>
      </c>
      <c r="O261" s="90"/>
      <c r="P261" s="221">
        <f>O261*H261</f>
        <v>0</v>
      </c>
      <c r="Q261" s="221">
        <v>0</v>
      </c>
      <c r="R261" s="221">
        <f>Q261*H261</f>
        <v>0</v>
      </c>
      <c r="S261" s="221">
        <v>0</v>
      </c>
      <c r="T261" s="222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3" t="s">
        <v>179</v>
      </c>
      <c r="AT261" s="223" t="s">
        <v>174</v>
      </c>
      <c r="AU261" s="223" t="s">
        <v>86</v>
      </c>
      <c r="AY261" s="16" t="s">
        <v>172</v>
      </c>
      <c r="BE261" s="224">
        <f>IF(N261="základní",J261,0)</f>
        <v>0</v>
      </c>
      <c r="BF261" s="224">
        <f>IF(N261="snížená",J261,0)</f>
        <v>0</v>
      </c>
      <c r="BG261" s="224">
        <f>IF(N261="zákl. přenesená",J261,0)</f>
        <v>0</v>
      </c>
      <c r="BH261" s="224">
        <f>IF(N261="sníž. přenesená",J261,0)</f>
        <v>0</v>
      </c>
      <c r="BI261" s="224">
        <f>IF(N261="nulová",J261,0)</f>
        <v>0</v>
      </c>
      <c r="BJ261" s="16" t="s">
        <v>82</v>
      </c>
      <c r="BK261" s="224">
        <f>ROUND(I261*H261,2)</f>
        <v>0</v>
      </c>
      <c r="BL261" s="16" t="s">
        <v>179</v>
      </c>
      <c r="BM261" s="223" t="s">
        <v>398</v>
      </c>
    </row>
    <row r="262" s="2" customFormat="1">
      <c r="A262" s="37"/>
      <c r="B262" s="38"/>
      <c r="C262" s="39"/>
      <c r="D262" s="225" t="s">
        <v>181</v>
      </c>
      <c r="E262" s="39"/>
      <c r="F262" s="226" t="s">
        <v>399</v>
      </c>
      <c r="G262" s="39"/>
      <c r="H262" s="39"/>
      <c r="I262" s="227"/>
      <c r="J262" s="39"/>
      <c r="K262" s="39"/>
      <c r="L262" s="43"/>
      <c r="M262" s="228"/>
      <c r="N262" s="229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181</v>
      </c>
      <c r="AU262" s="16" t="s">
        <v>86</v>
      </c>
    </row>
    <row r="263" s="2" customFormat="1">
      <c r="A263" s="37"/>
      <c r="B263" s="38"/>
      <c r="C263" s="39"/>
      <c r="D263" s="230" t="s">
        <v>183</v>
      </c>
      <c r="E263" s="39"/>
      <c r="F263" s="231" t="s">
        <v>400</v>
      </c>
      <c r="G263" s="39"/>
      <c r="H263" s="39"/>
      <c r="I263" s="227"/>
      <c r="J263" s="39"/>
      <c r="K263" s="39"/>
      <c r="L263" s="43"/>
      <c r="M263" s="228"/>
      <c r="N263" s="229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183</v>
      </c>
      <c r="AU263" s="16" t="s">
        <v>86</v>
      </c>
    </row>
    <row r="264" s="13" customFormat="1">
      <c r="A264" s="13"/>
      <c r="B264" s="232"/>
      <c r="C264" s="233"/>
      <c r="D264" s="225" t="s">
        <v>190</v>
      </c>
      <c r="E264" s="234" t="s">
        <v>1</v>
      </c>
      <c r="F264" s="235" t="s">
        <v>112</v>
      </c>
      <c r="G264" s="233"/>
      <c r="H264" s="236">
        <v>545.245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190</v>
      </c>
      <c r="AU264" s="242" t="s">
        <v>86</v>
      </c>
      <c r="AV264" s="13" t="s">
        <v>86</v>
      </c>
      <c r="AW264" s="13" t="s">
        <v>32</v>
      </c>
      <c r="AX264" s="13" t="s">
        <v>82</v>
      </c>
      <c r="AY264" s="242" t="s">
        <v>172</v>
      </c>
    </row>
    <row r="265" s="2" customFormat="1" ht="16.5" customHeight="1">
      <c r="A265" s="37"/>
      <c r="B265" s="38"/>
      <c r="C265" s="243" t="s">
        <v>401</v>
      </c>
      <c r="D265" s="243" t="s">
        <v>242</v>
      </c>
      <c r="E265" s="244" t="s">
        <v>402</v>
      </c>
      <c r="F265" s="245" t="s">
        <v>403</v>
      </c>
      <c r="G265" s="246" t="s">
        <v>245</v>
      </c>
      <c r="H265" s="247">
        <v>5.7910000000000004</v>
      </c>
      <c r="I265" s="248"/>
      <c r="J265" s="249">
        <f>ROUND(I265*H265,2)</f>
        <v>0</v>
      </c>
      <c r="K265" s="245" t="s">
        <v>178</v>
      </c>
      <c r="L265" s="250"/>
      <c r="M265" s="251" t="s">
        <v>1</v>
      </c>
      <c r="N265" s="252" t="s">
        <v>42</v>
      </c>
      <c r="O265" s="90"/>
      <c r="P265" s="221">
        <f>O265*H265</f>
        <v>0</v>
      </c>
      <c r="Q265" s="221">
        <v>1</v>
      </c>
      <c r="R265" s="221">
        <f>Q265*H265</f>
        <v>5.7910000000000004</v>
      </c>
      <c r="S265" s="221">
        <v>0</v>
      </c>
      <c r="T265" s="222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3" t="s">
        <v>221</v>
      </c>
      <c r="AT265" s="223" t="s">
        <v>242</v>
      </c>
      <c r="AU265" s="223" t="s">
        <v>86</v>
      </c>
      <c r="AY265" s="16" t="s">
        <v>172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6" t="s">
        <v>82</v>
      </c>
      <c r="BK265" s="224">
        <f>ROUND(I265*H265,2)</f>
        <v>0</v>
      </c>
      <c r="BL265" s="16" t="s">
        <v>179</v>
      </c>
      <c r="BM265" s="223" t="s">
        <v>404</v>
      </c>
    </row>
    <row r="266" s="2" customFormat="1">
      <c r="A266" s="37"/>
      <c r="B266" s="38"/>
      <c r="C266" s="39"/>
      <c r="D266" s="225" t="s">
        <v>181</v>
      </c>
      <c r="E266" s="39"/>
      <c r="F266" s="226" t="s">
        <v>403</v>
      </c>
      <c r="G266" s="39"/>
      <c r="H266" s="39"/>
      <c r="I266" s="227"/>
      <c r="J266" s="39"/>
      <c r="K266" s="39"/>
      <c r="L266" s="43"/>
      <c r="M266" s="228"/>
      <c r="N266" s="229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181</v>
      </c>
      <c r="AU266" s="16" t="s">
        <v>86</v>
      </c>
    </row>
    <row r="267" s="13" customFormat="1">
      <c r="A267" s="13"/>
      <c r="B267" s="232"/>
      <c r="C267" s="233"/>
      <c r="D267" s="225" t="s">
        <v>190</v>
      </c>
      <c r="E267" s="233"/>
      <c r="F267" s="235" t="s">
        <v>405</v>
      </c>
      <c r="G267" s="233"/>
      <c r="H267" s="236">
        <v>5.7910000000000004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190</v>
      </c>
      <c r="AU267" s="242" t="s">
        <v>86</v>
      </c>
      <c r="AV267" s="13" t="s">
        <v>86</v>
      </c>
      <c r="AW267" s="13" t="s">
        <v>4</v>
      </c>
      <c r="AX267" s="13" t="s">
        <v>82</v>
      </c>
      <c r="AY267" s="242" t="s">
        <v>172</v>
      </c>
    </row>
    <row r="268" s="2" customFormat="1" ht="16.5" customHeight="1">
      <c r="A268" s="37"/>
      <c r="B268" s="38"/>
      <c r="C268" s="212" t="s">
        <v>406</v>
      </c>
      <c r="D268" s="212" t="s">
        <v>174</v>
      </c>
      <c r="E268" s="213" t="s">
        <v>407</v>
      </c>
      <c r="F268" s="214" t="s">
        <v>408</v>
      </c>
      <c r="G268" s="215" t="s">
        <v>177</v>
      </c>
      <c r="H268" s="216">
        <v>87.644999999999996</v>
      </c>
      <c r="I268" s="217"/>
      <c r="J268" s="218">
        <f>ROUND(I268*H268,2)</f>
        <v>0</v>
      </c>
      <c r="K268" s="214" t="s">
        <v>178</v>
      </c>
      <c r="L268" s="43"/>
      <c r="M268" s="219" t="s">
        <v>1</v>
      </c>
      <c r="N268" s="220" t="s">
        <v>42</v>
      </c>
      <c r="O268" s="90"/>
      <c r="P268" s="221">
        <f>O268*H268</f>
        <v>0</v>
      </c>
      <c r="Q268" s="221">
        <v>0</v>
      </c>
      <c r="R268" s="221">
        <f>Q268*H268</f>
        <v>0</v>
      </c>
      <c r="S268" s="221">
        <v>0</v>
      </c>
      <c r="T268" s="222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3" t="s">
        <v>179</v>
      </c>
      <c r="AT268" s="223" t="s">
        <v>174</v>
      </c>
      <c r="AU268" s="223" t="s">
        <v>86</v>
      </c>
      <c r="AY268" s="16" t="s">
        <v>172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16" t="s">
        <v>82</v>
      </c>
      <c r="BK268" s="224">
        <f>ROUND(I268*H268,2)</f>
        <v>0</v>
      </c>
      <c r="BL268" s="16" t="s">
        <v>179</v>
      </c>
      <c r="BM268" s="223" t="s">
        <v>409</v>
      </c>
    </row>
    <row r="269" s="2" customFormat="1">
      <c r="A269" s="37"/>
      <c r="B269" s="38"/>
      <c r="C269" s="39"/>
      <c r="D269" s="225" t="s">
        <v>181</v>
      </c>
      <c r="E269" s="39"/>
      <c r="F269" s="226" t="s">
        <v>410</v>
      </c>
      <c r="G269" s="39"/>
      <c r="H269" s="39"/>
      <c r="I269" s="227"/>
      <c r="J269" s="39"/>
      <c r="K269" s="39"/>
      <c r="L269" s="43"/>
      <c r="M269" s="228"/>
      <c r="N269" s="229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181</v>
      </c>
      <c r="AU269" s="16" t="s">
        <v>86</v>
      </c>
    </row>
    <row r="270" s="2" customFormat="1">
      <c r="A270" s="37"/>
      <c r="B270" s="38"/>
      <c r="C270" s="39"/>
      <c r="D270" s="230" t="s">
        <v>183</v>
      </c>
      <c r="E270" s="39"/>
      <c r="F270" s="231" t="s">
        <v>411</v>
      </c>
      <c r="G270" s="39"/>
      <c r="H270" s="39"/>
      <c r="I270" s="227"/>
      <c r="J270" s="39"/>
      <c r="K270" s="39"/>
      <c r="L270" s="43"/>
      <c r="M270" s="228"/>
      <c r="N270" s="229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183</v>
      </c>
      <c r="AU270" s="16" t="s">
        <v>86</v>
      </c>
    </row>
    <row r="271" s="13" customFormat="1">
      <c r="A271" s="13"/>
      <c r="B271" s="232"/>
      <c r="C271" s="233"/>
      <c r="D271" s="225" t="s">
        <v>190</v>
      </c>
      <c r="E271" s="234" t="s">
        <v>1</v>
      </c>
      <c r="F271" s="235" t="s">
        <v>370</v>
      </c>
      <c r="G271" s="233"/>
      <c r="H271" s="236">
        <v>87.644999999999996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190</v>
      </c>
      <c r="AU271" s="242" t="s">
        <v>86</v>
      </c>
      <c r="AV271" s="13" t="s">
        <v>86</v>
      </c>
      <c r="AW271" s="13" t="s">
        <v>32</v>
      </c>
      <c r="AX271" s="13" t="s">
        <v>82</v>
      </c>
      <c r="AY271" s="242" t="s">
        <v>172</v>
      </c>
    </row>
    <row r="272" s="2" customFormat="1" ht="16.5" customHeight="1">
      <c r="A272" s="37"/>
      <c r="B272" s="38"/>
      <c r="C272" s="212" t="s">
        <v>412</v>
      </c>
      <c r="D272" s="212" t="s">
        <v>174</v>
      </c>
      <c r="E272" s="213" t="s">
        <v>413</v>
      </c>
      <c r="F272" s="214" t="s">
        <v>414</v>
      </c>
      <c r="G272" s="215" t="s">
        <v>177</v>
      </c>
      <c r="H272" s="216">
        <v>457.60000000000002</v>
      </c>
      <c r="I272" s="217"/>
      <c r="J272" s="218">
        <f>ROUND(I272*H272,2)</f>
        <v>0</v>
      </c>
      <c r="K272" s="214" t="s">
        <v>178</v>
      </c>
      <c r="L272" s="43"/>
      <c r="M272" s="219" t="s">
        <v>1</v>
      </c>
      <c r="N272" s="220" t="s">
        <v>42</v>
      </c>
      <c r="O272" s="90"/>
      <c r="P272" s="221">
        <f>O272*H272</f>
        <v>0</v>
      </c>
      <c r="Q272" s="221">
        <v>0</v>
      </c>
      <c r="R272" s="221">
        <f>Q272*H272</f>
        <v>0</v>
      </c>
      <c r="S272" s="221">
        <v>0</v>
      </c>
      <c r="T272" s="222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3" t="s">
        <v>179</v>
      </c>
      <c r="AT272" s="223" t="s">
        <v>174</v>
      </c>
      <c r="AU272" s="223" t="s">
        <v>86</v>
      </c>
      <c r="AY272" s="16" t="s">
        <v>172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6" t="s">
        <v>82</v>
      </c>
      <c r="BK272" s="224">
        <f>ROUND(I272*H272,2)</f>
        <v>0</v>
      </c>
      <c r="BL272" s="16" t="s">
        <v>179</v>
      </c>
      <c r="BM272" s="223" t="s">
        <v>415</v>
      </c>
    </row>
    <row r="273" s="2" customFormat="1">
      <c r="A273" s="37"/>
      <c r="B273" s="38"/>
      <c r="C273" s="39"/>
      <c r="D273" s="225" t="s">
        <v>181</v>
      </c>
      <c r="E273" s="39"/>
      <c r="F273" s="226" t="s">
        <v>416</v>
      </c>
      <c r="G273" s="39"/>
      <c r="H273" s="39"/>
      <c r="I273" s="227"/>
      <c r="J273" s="39"/>
      <c r="K273" s="39"/>
      <c r="L273" s="43"/>
      <c r="M273" s="228"/>
      <c r="N273" s="229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181</v>
      </c>
      <c r="AU273" s="16" t="s">
        <v>86</v>
      </c>
    </row>
    <row r="274" s="2" customFormat="1">
      <c r="A274" s="37"/>
      <c r="B274" s="38"/>
      <c r="C274" s="39"/>
      <c r="D274" s="230" t="s">
        <v>183</v>
      </c>
      <c r="E274" s="39"/>
      <c r="F274" s="231" t="s">
        <v>417</v>
      </c>
      <c r="G274" s="39"/>
      <c r="H274" s="39"/>
      <c r="I274" s="227"/>
      <c r="J274" s="39"/>
      <c r="K274" s="39"/>
      <c r="L274" s="43"/>
      <c r="M274" s="228"/>
      <c r="N274" s="229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183</v>
      </c>
      <c r="AU274" s="16" t="s">
        <v>86</v>
      </c>
    </row>
    <row r="275" s="13" customFormat="1">
      <c r="A275" s="13"/>
      <c r="B275" s="232"/>
      <c r="C275" s="233"/>
      <c r="D275" s="225" t="s">
        <v>190</v>
      </c>
      <c r="E275" s="234" t="s">
        <v>1</v>
      </c>
      <c r="F275" s="235" t="s">
        <v>418</v>
      </c>
      <c r="G275" s="233"/>
      <c r="H275" s="236">
        <v>457.60000000000002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190</v>
      </c>
      <c r="AU275" s="242" t="s">
        <v>86</v>
      </c>
      <c r="AV275" s="13" t="s">
        <v>86</v>
      </c>
      <c r="AW275" s="13" t="s">
        <v>32</v>
      </c>
      <c r="AX275" s="13" t="s">
        <v>82</v>
      </c>
      <c r="AY275" s="242" t="s">
        <v>172</v>
      </c>
    </row>
    <row r="276" s="2" customFormat="1" ht="16.5" customHeight="1">
      <c r="A276" s="37"/>
      <c r="B276" s="38"/>
      <c r="C276" s="212" t="s">
        <v>419</v>
      </c>
      <c r="D276" s="212" t="s">
        <v>174</v>
      </c>
      <c r="E276" s="213" t="s">
        <v>420</v>
      </c>
      <c r="F276" s="214" t="s">
        <v>421</v>
      </c>
      <c r="G276" s="215" t="s">
        <v>177</v>
      </c>
      <c r="H276" s="216">
        <v>457.60000000000002</v>
      </c>
      <c r="I276" s="217"/>
      <c r="J276" s="218">
        <f>ROUND(I276*H276,2)</f>
        <v>0</v>
      </c>
      <c r="K276" s="214" t="s">
        <v>178</v>
      </c>
      <c r="L276" s="43"/>
      <c r="M276" s="219" t="s">
        <v>1</v>
      </c>
      <c r="N276" s="220" t="s">
        <v>42</v>
      </c>
      <c r="O276" s="90"/>
      <c r="P276" s="221">
        <f>O276*H276</f>
        <v>0</v>
      </c>
      <c r="Q276" s="221">
        <v>0</v>
      </c>
      <c r="R276" s="221">
        <f>Q276*H276</f>
        <v>0</v>
      </c>
      <c r="S276" s="221">
        <v>0</v>
      </c>
      <c r="T276" s="222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3" t="s">
        <v>179</v>
      </c>
      <c r="AT276" s="223" t="s">
        <v>174</v>
      </c>
      <c r="AU276" s="223" t="s">
        <v>86</v>
      </c>
      <c r="AY276" s="16" t="s">
        <v>172</v>
      </c>
      <c r="BE276" s="224">
        <f>IF(N276="základní",J276,0)</f>
        <v>0</v>
      </c>
      <c r="BF276" s="224">
        <f>IF(N276="snížená",J276,0)</f>
        <v>0</v>
      </c>
      <c r="BG276" s="224">
        <f>IF(N276="zákl. přenesená",J276,0)</f>
        <v>0</v>
      </c>
      <c r="BH276" s="224">
        <f>IF(N276="sníž. přenesená",J276,0)</f>
        <v>0</v>
      </c>
      <c r="BI276" s="224">
        <f>IF(N276="nulová",J276,0)</f>
        <v>0</v>
      </c>
      <c r="BJ276" s="16" t="s">
        <v>82</v>
      </c>
      <c r="BK276" s="224">
        <f>ROUND(I276*H276,2)</f>
        <v>0</v>
      </c>
      <c r="BL276" s="16" t="s">
        <v>179</v>
      </c>
      <c r="BM276" s="223" t="s">
        <v>422</v>
      </c>
    </row>
    <row r="277" s="2" customFormat="1">
      <c r="A277" s="37"/>
      <c r="B277" s="38"/>
      <c r="C277" s="39"/>
      <c r="D277" s="225" t="s">
        <v>181</v>
      </c>
      <c r="E277" s="39"/>
      <c r="F277" s="226" t="s">
        <v>423</v>
      </c>
      <c r="G277" s="39"/>
      <c r="H277" s="39"/>
      <c r="I277" s="227"/>
      <c r="J277" s="39"/>
      <c r="K277" s="39"/>
      <c r="L277" s="43"/>
      <c r="M277" s="228"/>
      <c r="N277" s="229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181</v>
      </c>
      <c r="AU277" s="16" t="s">
        <v>86</v>
      </c>
    </row>
    <row r="278" s="2" customFormat="1">
      <c r="A278" s="37"/>
      <c r="B278" s="38"/>
      <c r="C278" s="39"/>
      <c r="D278" s="230" t="s">
        <v>183</v>
      </c>
      <c r="E278" s="39"/>
      <c r="F278" s="231" t="s">
        <v>424</v>
      </c>
      <c r="G278" s="39"/>
      <c r="H278" s="39"/>
      <c r="I278" s="227"/>
      <c r="J278" s="39"/>
      <c r="K278" s="39"/>
      <c r="L278" s="43"/>
      <c r="M278" s="228"/>
      <c r="N278" s="229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183</v>
      </c>
      <c r="AU278" s="16" t="s">
        <v>86</v>
      </c>
    </row>
    <row r="279" s="13" customFormat="1">
      <c r="A279" s="13"/>
      <c r="B279" s="232"/>
      <c r="C279" s="233"/>
      <c r="D279" s="225" t="s">
        <v>190</v>
      </c>
      <c r="E279" s="234" t="s">
        <v>1</v>
      </c>
      <c r="F279" s="235" t="s">
        <v>418</v>
      </c>
      <c r="G279" s="233"/>
      <c r="H279" s="236">
        <v>457.60000000000002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190</v>
      </c>
      <c r="AU279" s="242" t="s">
        <v>86</v>
      </c>
      <c r="AV279" s="13" t="s">
        <v>86</v>
      </c>
      <c r="AW279" s="13" t="s">
        <v>32</v>
      </c>
      <c r="AX279" s="13" t="s">
        <v>82</v>
      </c>
      <c r="AY279" s="242" t="s">
        <v>172</v>
      </c>
    </row>
    <row r="280" s="2" customFormat="1" ht="16.5" customHeight="1">
      <c r="A280" s="37"/>
      <c r="B280" s="38"/>
      <c r="C280" s="212" t="s">
        <v>425</v>
      </c>
      <c r="D280" s="212" t="s">
        <v>174</v>
      </c>
      <c r="E280" s="213" t="s">
        <v>426</v>
      </c>
      <c r="F280" s="214" t="s">
        <v>427</v>
      </c>
      <c r="G280" s="215" t="s">
        <v>177</v>
      </c>
      <c r="H280" s="216">
        <v>1.5</v>
      </c>
      <c r="I280" s="217"/>
      <c r="J280" s="218">
        <f>ROUND(I280*H280,2)</f>
        <v>0</v>
      </c>
      <c r="K280" s="214" t="s">
        <v>178</v>
      </c>
      <c r="L280" s="43"/>
      <c r="M280" s="219" t="s">
        <v>1</v>
      </c>
      <c r="N280" s="220" t="s">
        <v>42</v>
      </c>
      <c r="O280" s="90"/>
      <c r="P280" s="221">
        <f>O280*H280</f>
        <v>0</v>
      </c>
      <c r="Q280" s="221">
        <v>0.1837</v>
      </c>
      <c r="R280" s="221">
        <f>Q280*H280</f>
        <v>0.27555000000000002</v>
      </c>
      <c r="S280" s="221">
        <v>0</v>
      </c>
      <c r="T280" s="222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3" t="s">
        <v>179</v>
      </c>
      <c r="AT280" s="223" t="s">
        <v>174</v>
      </c>
      <c r="AU280" s="223" t="s">
        <v>86</v>
      </c>
      <c r="AY280" s="16" t="s">
        <v>172</v>
      </c>
      <c r="BE280" s="224">
        <f>IF(N280="základní",J280,0)</f>
        <v>0</v>
      </c>
      <c r="BF280" s="224">
        <f>IF(N280="snížená",J280,0)</f>
        <v>0</v>
      </c>
      <c r="BG280" s="224">
        <f>IF(N280="zákl. přenesená",J280,0)</f>
        <v>0</v>
      </c>
      <c r="BH280" s="224">
        <f>IF(N280="sníž. přenesená",J280,0)</f>
        <v>0</v>
      </c>
      <c r="BI280" s="224">
        <f>IF(N280="nulová",J280,0)</f>
        <v>0</v>
      </c>
      <c r="BJ280" s="16" t="s">
        <v>82</v>
      </c>
      <c r="BK280" s="224">
        <f>ROUND(I280*H280,2)</f>
        <v>0</v>
      </c>
      <c r="BL280" s="16" t="s">
        <v>179</v>
      </c>
      <c r="BM280" s="223" t="s">
        <v>428</v>
      </c>
    </row>
    <row r="281" s="2" customFormat="1">
      <c r="A281" s="37"/>
      <c r="B281" s="38"/>
      <c r="C281" s="39"/>
      <c r="D281" s="225" t="s">
        <v>181</v>
      </c>
      <c r="E281" s="39"/>
      <c r="F281" s="226" t="s">
        <v>429</v>
      </c>
      <c r="G281" s="39"/>
      <c r="H281" s="39"/>
      <c r="I281" s="227"/>
      <c r="J281" s="39"/>
      <c r="K281" s="39"/>
      <c r="L281" s="43"/>
      <c r="M281" s="228"/>
      <c r="N281" s="229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181</v>
      </c>
      <c r="AU281" s="16" t="s">
        <v>86</v>
      </c>
    </row>
    <row r="282" s="2" customFormat="1">
      <c r="A282" s="37"/>
      <c r="B282" s="38"/>
      <c r="C282" s="39"/>
      <c r="D282" s="230" t="s">
        <v>183</v>
      </c>
      <c r="E282" s="39"/>
      <c r="F282" s="231" t="s">
        <v>430</v>
      </c>
      <c r="G282" s="39"/>
      <c r="H282" s="39"/>
      <c r="I282" s="227"/>
      <c r="J282" s="39"/>
      <c r="K282" s="39"/>
      <c r="L282" s="43"/>
      <c r="M282" s="228"/>
      <c r="N282" s="229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183</v>
      </c>
      <c r="AU282" s="16" t="s">
        <v>86</v>
      </c>
    </row>
    <row r="283" s="13" customFormat="1">
      <c r="A283" s="13"/>
      <c r="B283" s="232"/>
      <c r="C283" s="233"/>
      <c r="D283" s="225" t="s">
        <v>190</v>
      </c>
      <c r="E283" s="234" t="s">
        <v>1</v>
      </c>
      <c r="F283" s="235" t="s">
        <v>118</v>
      </c>
      <c r="G283" s="233"/>
      <c r="H283" s="236">
        <v>1.5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190</v>
      </c>
      <c r="AU283" s="242" t="s">
        <v>86</v>
      </c>
      <c r="AV283" s="13" t="s">
        <v>86</v>
      </c>
      <c r="AW283" s="13" t="s">
        <v>32</v>
      </c>
      <c r="AX283" s="13" t="s">
        <v>82</v>
      </c>
      <c r="AY283" s="242" t="s">
        <v>172</v>
      </c>
    </row>
    <row r="284" s="2" customFormat="1" ht="16.5" customHeight="1">
      <c r="A284" s="37"/>
      <c r="B284" s="38"/>
      <c r="C284" s="243" t="s">
        <v>431</v>
      </c>
      <c r="D284" s="243" t="s">
        <v>242</v>
      </c>
      <c r="E284" s="244" t="s">
        <v>432</v>
      </c>
      <c r="F284" s="245" t="s">
        <v>433</v>
      </c>
      <c r="G284" s="246" t="s">
        <v>177</v>
      </c>
      <c r="H284" s="247">
        <v>1.53</v>
      </c>
      <c r="I284" s="248"/>
      <c r="J284" s="249">
        <f>ROUND(I284*H284,2)</f>
        <v>0</v>
      </c>
      <c r="K284" s="245" t="s">
        <v>178</v>
      </c>
      <c r="L284" s="250"/>
      <c r="M284" s="251" t="s">
        <v>1</v>
      </c>
      <c r="N284" s="252" t="s">
        <v>42</v>
      </c>
      <c r="O284" s="90"/>
      <c r="P284" s="221">
        <f>O284*H284</f>
        <v>0</v>
      </c>
      <c r="Q284" s="221">
        <v>0.222</v>
      </c>
      <c r="R284" s="221">
        <f>Q284*H284</f>
        <v>0.33966000000000002</v>
      </c>
      <c r="S284" s="221">
        <v>0</v>
      </c>
      <c r="T284" s="222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3" t="s">
        <v>221</v>
      </c>
      <c r="AT284" s="223" t="s">
        <v>242</v>
      </c>
      <c r="AU284" s="223" t="s">
        <v>86</v>
      </c>
      <c r="AY284" s="16" t="s">
        <v>172</v>
      </c>
      <c r="BE284" s="224">
        <f>IF(N284="základní",J284,0)</f>
        <v>0</v>
      </c>
      <c r="BF284" s="224">
        <f>IF(N284="snížená",J284,0)</f>
        <v>0</v>
      </c>
      <c r="BG284" s="224">
        <f>IF(N284="zákl. přenesená",J284,0)</f>
        <v>0</v>
      </c>
      <c r="BH284" s="224">
        <f>IF(N284="sníž. přenesená",J284,0)</f>
        <v>0</v>
      </c>
      <c r="BI284" s="224">
        <f>IF(N284="nulová",J284,0)</f>
        <v>0</v>
      </c>
      <c r="BJ284" s="16" t="s">
        <v>82</v>
      </c>
      <c r="BK284" s="224">
        <f>ROUND(I284*H284,2)</f>
        <v>0</v>
      </c>
      <c r="BL284" s="16" t="s">
        <v>179</v>
      </c>
      <c r="BM284" s="223" t="s">
        <v>434</v>
      </c>
    </row>
    <row r="285" s="2" customFormat="1">
      <c r="A285" s="37"/>
      <c r="B285" s="38"/>
      <c r="C285" s="39"/>
      <c r="D285" s="225" t="s">
        <v>181</v>
      </c>
      <c r="E285" s="39"/>
      <c r="F285" s="226" t="s">
        <v>433</v>
      </c>
      <c r="G285" s="39"/>
      <c r="H285" s="39"/>
      <c r="I285" s="227"/>
      <c r="J285" s="39"/>
      <c r="K285" s="39"/>
      <c r="L285" s="43"/>
      <c r="M285" s="228"/>
      <c r="N285" s="229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181</v>
      </c>
      <c r="AU285" s="16" t="s">
        <v>86</v>
      </c>
    </row>
    <row r="286" s="13" customFormat="1">
      <c r="A286" s="13"/>
      <c r="B286" s="232"/>
      <c r="C286" s="233"/>
      <c r="D286" s="225" t="s">
        <v>190</v>
      </c>
      <c r="E286" s="233"/>
      <c r="F286" s="235" t="s">
        <v>435</v>
      </c>
      <c r="G286" s="233"/>
      <c r="H286" s="236">
        <v>1.53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190</v>
      </c>
      <c r="AU286" s="242" t="s">
        <v>86</v>
      </c>
      <c r="AV286" s="13" t="s">
        <v>86</v>
      </c>
      <c r="AW286" s="13" t="s">
        <v>4</v>
      </c>
      <c r="AX286" s="13" t="s">
        <v>82</v>
      </c>
      <c r="AY286" s="242" t="s">
        <v>172</v>
      </c>
    </row>
    <row r="287" s="2" customFormat="1" ht="16.5" customHeight="1">
      <c r="A287" s="37"/>
      <c r="B287" s="38"/>
      <c r="C287" s="212" t="s">
        <v>436</v>
      </c>
      <c r="D287" s="212" t="s">
        <v>174</v>
      </c>
      <c r="E287" s="213" t="s">
        <v>437</v>
      </c>
      <c r="F287" s="214" t="s">
        <v>438</v>
      </c>
      <c r="G287" s="215" t="s">
        <v>177</v>
      </c>
      <c r="H287" s="216">
        <v>364.80000000000001</v>
      </c>
      <c r="I287" s="217"/>
      <c r="J287" s="218">
        <f>ROUND(I287*H287,2)</f>
        <v>0</v>
      </c>
      <c r="K287" s="214" t="s">
        <v>178</v>
      </c>
      <c r="L287" s="43"/>
      <c r="M287" s="219" t="s">
        <v>1</v>
      </c>
      <c r="N287" s="220" t="s">
        <v>42</v>
      </c>
      <c r="O287" s="90"/>
      <c r="P287" s="221">
        <f>O287*H287</f>
        <v>0</v>
      </c>
      <c r="Q287" s="221">
        <v>0.11162</v>
      </c>
      <c r="R287" s="221">
        <f>Q287*H287</f>
        <v>40.718975999999998</v>
      </c>
      <c r="S287" s="221">
        <v>0</v>
      </c>
      <c r="T287" s="222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3" t="s">
        <v>179</v>
      </c>
      <c r="AT287" s="223" t="s">
        <v>174</v>
      </c>
      <c r="AU287" s="223" t="s">
        <v>86</v>
      </c>
      <c r="AY287" s="16" t="s">
        <v>172</v>
      </c>
      <c r="BE287" s="224">
        <f>IF(N287="základní",J287,0)</f>
        <v>0</v>
      </c>
      <c r="BF287" s="224">
        <f>IF(N287="snížená",J287,0)</f>
        <v>0</v>
      </c>
      <c r="BG287" s="224">
        <f>IF(N287="zákl. přenesená",J287,0)</f>
        <v>0</v>
      </c>
      <c r="BH287" s="224">
        <f>IF(N287="sníž. přenesená",J287,0)</f>
        <v>0</v>
      </c>
      <c r="BI287" s="224">
        <f>IF(N287="nulová",J287,0)</f>
        <v>0</v>
      </c>
      <c r="BJ287" s="16" t="s">
        <v>82</v>
      </c>
      <c r="BK287" s="224">
        <f>ROUND(I287*H287,2)</f>
        <v>0</v>
      </c>
      <c r="BL287" s="16" t="s">
        <v>179</v>
      </c>
      <c r="BM287" s="223" t="s">
        <v>439</v>
      </c>
    </row>
    <row r="288" s="2" customFormat="1">
      <c r="A288" s="37"/>
      <c r="B288" s="38"/>
      <c r="C288" s="39"/>
      <c r="D288" s="225" t="s">
        <v>181</v>
      </c>
      <c r="E288" s="39"/>
      <c r="F288" s="226" t="s">
        <v>440</v>
      </c>
      <c r="G288" s="39"/>
      <c r="H288" s="39"/>
      <c r="I288" s="227"/>
      <c r="J288" s="39"/>
      <c r="K288" s="39"/>
      <c r="L288" s="43"/>
      <c r="M288" s="228"/>
      <c r="N288" s="229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181</v>
      </c>
      <c r="AU288" s="16" t="s">
        <v>86</v>
      </c>
    </row>
    <row r="289" s="2" customFormat="1">
      <c r="A289" s="37"/>
      <c r="B289" s="38"/>
      <c r="C289" s="39"/>
      <c r="D289" s="230" t="s">
        <v>183</v>
      </c>
      <c r="E289" s="39"/>
      <c r="F289" s="231" t="s">
        <v>441</v>
      </c>
      <c r="G289" s="39"/>
      <c r="H289" s="39"/>
      <c r="I289" s="227"/>
      <c r="J289" s="39"/>
      <c r="K289" s="39"/>
      <c r="L289" s="43"/>
      <c r="M289" s="228"/>
      <c r="N289" s="229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183</v>
      </c>
      <c r="AU289" s="16" t="s">
        <v>86</v>
      </c>
    </row>
    <row r="290" s="13" customFormat="1">
      <c r="A290" s="13"/>
      <c r="B290" s="232"/>
      <c r="C290" s="233"/>
      <c r="D290" s="225" t="s">
        <v>190</v>
      </c>
      <c r="E290" s="234" t="s">
        <v>1</v>
      </c>
      <c r="F290" s="235" t="s">
        <v>442</v>
      </c>
      <c r="G290" s="233"/>
      <c r="H290" s="236">
        <v>364.80000000000001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190</v>
      </c>
      <c r="AU290" s="242" t="s">
        <v>86</v>
      </c>
      <c r="AV290" s="13" t="s">
        <v>86</v>
      </c>
      <c r="AW290" s="13" t="s">
        <v>32</v>
      </c>
      <c r="AX290" s="13" t="s">
        <v>82</v>
      </c>
      <c r="AY290" s="242" t="s">
        <v>172</v>
      </c>
    </row>
    <row r="291" s="2" customFormat="1" ht="16.5" customHeight="1">
      <c r="A291" s="37"/>
      <c r="B291" s="38"/>
      <c r="C291" s="243" t="s">
        <v>443</v>
      </c>
      <c r="D291" s="243" t="s">
        <v>242</v>
      </c>
      <c r="E291" s="244" t="s">
        <v>444</v>
      </c>
      <c r="F291" s="245" t="s">
        <v>445</v>
      </c>
      <c r="G291" s="246" t="s">
        <v>177</v>
      </c>
      <c r="H291" s="247">
        <v>3.6360000000000001</v>
      </c>
      <c r="I291" s="248"/>
      <c r="J291" s="249">
        <f>ROUND(I291*H291,2)</f>
        <v>0</v>
      </c>
      <c r="K291" s="245" t="s">
        <v>178</v>
      </c>
      <c r="L291" s="250"/>
      <c r="M291" s="251" t="s">
        <v>1</v>
      </c>
      <c r="N291" s="252" t="s">
        <v>42</v>
      </c>
      <c r="O291" s="90"/>
      <c r="P291" s="221">
        <f>O291*H291</f>
        <v>0</v>
      </c>
      <c r="Q291" s="221">
        <v>0.17499999999999999</v>
      </c>
      <c r="R291" s="221">
        <f>Q291*H291</f>
        <v>0.63629999999999998</v>
      </c>
      <c r="S291" s="221">
        <v>0</v>
      </c>
      <c r="T291" s="222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3" t="s">
        <v>221</v>
      </c>
      <c r="AT291" s="223" t="s">
        <v>242</v>
      </c>
      <c r="AU291" s="223" t="s">
        <v>86</v>
      </c>
      <c r="AY291" s="16" t="s">
        <v>172</v>
      </c>
      <c r="BE291" s="224">
        <f>IF(N291="základní",J291,0)</f>
        <v>0</v>
      </c>
      <c r="BF291" s="224">
        <f>IF(N291="snížená",J291,0)</f>
        <v>0</v>
      </c>
      <c r="BG291" s="224">
        <f>IF(N291="zákl. přenesená",J291,0)</f>
        <v>0</v>
      </c>
      <c r="BH291" s="224">
        <f>IF(N291="sníž. přenesená",J291,0)</f>
        <v>0</v>
      </c>
      <c r="BI291" s="224">
        <f>IF(N291="nulová",J291,0)</f>
        <v>0</v>
      </c>
      <c r="BJ291" s="16" t="s">
        <v>82</v>
      </c>
      <c r="BK291" s="224">
        <f>ROUND(I291*H291,2)</f>
        <v>0</v>
      </c>
      <c r="BL291" s="16" t="s">
        <v>179</v>
      </c>
      <c r="BM291" s="223" t="s">
        <v>446</v>
      </c>
    </row>
    <row r="292" s="2" customFormat="1">
      <c r="A292" s="37"/>
      <c r="B292" s="38"/>
      <c r="C292" s="39"/>
      <c r="D292" s="225" t="s">
        <v>181</v>
      </c>
      <c r="E292" s="39"/>
      <c r="F292" s="226" t="s">
        <v>445</v>
      </c>
      <c r="G292" s="39"/>
      <c r="H292" s="39"/>
      <c r="I292" s="227"/>
      <c r="J292" s="39"/>
      <c r="K292" s="39"/>
      <c r="L292" s="43"/>
      <c r="M292" s="228"/>
      <c r="N292" s="229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181</v>
      </c>
      <c r="AU292" s="16" t="s">
        <v>86</v>
      </c>
    </row>
    <row r="293" s="13" customFormat="1">
      <c r="A293" s="13"/>
      <c r="B293" s="232"/>
      <c r="C293" s="233"/>
      <c r="D293" s="225" t="s">
        <v>190</v>
      </c>
      <c r="E293" s="233"/>
      <c r="F293" s="235" t="s">
        <v>447</v>
      </c>
      <c r="G293" s="233"/>
      <c r="H293" s="236">
        <v>3.6360000000000001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190</v>
      </c>
      <c r="AU293" s="242" t="s">
        <v>86</v>
      </c>
      <c r="AV293" s="13" t="s">
        <v>86</v>
      </c>
      <c r="AW293" s="13" t="s">
        <v>4</v>
      </c>
      <c r="AX293" s="13" t="s">
        <v>82</v>
      </c>
      <c r="AY293" s="242" t="s">
        <v>172</v>
      </c>
    </row>
    <row r="294" s="2" customFormat="1" ht="16.5" customHeight="1">
      <c r="A294" s="37"/>
      <c r="B294" s="38"/>
      <c r="C294" s="243" t="s">
        <v>448</v>
      </c>
      <c r="D294" s="243" t="s">
        <v>242</v>
      </c>
      <c r="E294" s="244" t="s">
        <v>449</v>
      </c>
      <c r="F294" s="245" t="s">
        <v>450</v>
      </c>
      <c r="G294" s="246" t="s">
        <v>177</v>
      </c>
      <c r="H294" s="247">
        <v>262.66500000000002</v>
      </c>
      <c r="I294" s="248"/>
      <c r="J294" s="249">
        <f>ROUND(I294*H294,2)</f>
        <v>0</v>
      </c>
      <c r="K294" s="245" t="s">
        <v>178</v>
      </c>
      <c r="L294" s="250"/>
      <c r="M294" s="251" t="s">
        <v>1</v>
      </c>
      <c r="N294" s="252" t="s">
        <v>42</v>
      </c>
      <c r="O294" s="90"/>
      <c r="P294" s="221">
        <f>O294*H294</f>
        <v>0</v>
      </c>
      <c r="Q294" s="221">
        <v>0.14999999999999999</v>
      </c>
      <c r="R294" s="221">
        <f>Q294*H294</f>
        <v>39.399750000000004</v>
      </c>
      <c r="S294" s="221">
        <v>0</v>
      </c>
      <c r="T294" s="222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23" t="s">
        <v>221</v>
      </c>
      <c r="AT294" s="223" t="s">
        <v>242</v>
      </c>
      <c r="AU294" s="223" t="s">
        <v>86</v>
      </c>
      <c r="AY294" s="16" t="s">
        <v>172</v>
      </c>
      <c r="BE294" s="224">
        <f>IF(N294="základní",J294,0)</f>
        <v>0</v>
      </c>
      <c r="BF294" s="224">
        <f>IF(N294="snížená",J294,0)</f>
        <v>0</v>
      </c>
      <c r="BG294" s="224">
        <f>IF(N294="zákl. přenesená",J294,0)</f>
        <v>0</v>
      </c>
      <c r="BH294" s="224">
        <f>IF(N294="sníž. přenesená",J294,0)</f>
        <v>0</v>
      </c>
      <c r="BI294" s="224">
        <f>IF(N294="nulová",J294,0)</f>
        <v>0</v>
      </c>
      <c r="BJ294" s="16" t="s">
        <v>82</v>
      </c>
      <c r="BK294" s="224">
        <f>ROUND(I294*H294,2)</f>
        <v>0</v>
      </c>
      <c r="BL294" s="16" t="s">
        <v>179</v>
      </c>
      <c r="BM294" s="223" t="s">
        <v>451</v>
      </c>
    </row>
    <row r="295" s="2" customFormat="1">
      <c r="A295" s="37"/>
      <c r="B295" s="38"/>
      <c r="C295" s="39"/>
      <c r="D295" s="225" t="s">
        <v>181</v>
      </c>
      <c r="E295" s="39"/>
      <c r="F295" s="226" t="s">
        <v>450</v>
      </c>
      <c r="G295" s="39"/>
      <c r="H295" s="39"/>
      <c r="I295" s="227"/>
      <c r="J295" s="39"/>
      <c r="K295" s="39"/>
      <c r="L295" s="43"/>
      <c r="M295" s="228"/>
      <c r="N295" s="229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181</v>
      </c>
      <c r="AU295" s="16" t="s">
        <v>86</v>
      </c>
    </row>
    <row r="296" s="13" customFormat="1">
      <c r="A296" s="13"/>
      <c r="B296" s="232"/>
      <c r="C296" s="233"/>
      <c r="D296" s="225" t="s">
        <v>190</v>
      </c>
      <c r="E296" s="233"/>
      <c r="F296" s="235" t="s">
        <v>452</v>
      </c>
      <c r="G296" s="233"/>
      <c r="H296" s="236">
        <v>262.66500000000002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190</v>
      </c>
      <c r="AU296" s="242" t="s">
        <v>86</v>
      </c>
      <c r="AV296" s="13" t="s">
        <v>86</v>
      </c>
      <c r="AW296" s="13" t="s">
        <v>4</v>
      </c>
      <c r="AX296" s="13" t="s">
        <v>82</v>
      </c>
      <c r="AY296" s="242" t="s">
        <v>172</v>
      </c>
    </row>
    <row r="297" s="2" customFormat="1" ht="16.5" customHeight="1">
      <c r="A297" s="37"/>
      <c r="B297" s="38"/>
      <c r="C297" s="243" t="s">
        <v>453</v>
      </c>
      <c r="D297" s="243" t="s">
        <v>242</v>
      </c>
      <c r="E297" s="244" t="s">
        <v>454</v>
      </c>
      <c r="F297" s="245" t="s">
        <v>455</v>
      </c>
      <c r="G297" s="246" t="s">
        <v>177</v>
      </c>
      <c r="H297" s="247">
        <v>102.14700000000001</v>
      </c>
      <c r="I297" s="248"/>
      <c r="J297" s="249">
        <f>ROUND(I297*H297,2)</f>
        <v>0</v>
      </c>
      <c r="K297" s="245" t="s">
        <v>178</v>
      </c>
      <c r="L297" s="250"/>
      <c r="M297" s="251" t="s">
        <v>1</v>
      </c>
      <c r="N297" s="252" t="s">
        <v>42</v>
      </c>
      <c r="O297" s="90"/>
      <c r="P297" s="221">
        <f>O297*H297</f>
        <v>0</v>
      </c>
      <c r="Q297" s="221">
        <v>0.161</v>
      </c>
      <c r="R297" s="221">
        <f>Q297*H297</f>
        <v>16.445667</v>
      </c>
      <c r="S297" s="221">
        <v>0</v>
      </c>
      <c r="T297" s="222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23" t="s">
        <v>221</v>
      </c>
      <c r="AT297" s="223" t="s">
        <v>242</v>
      </c>
      <c r="AU297" s="223" t="s">
        <v>86</v>
      </c>
      <c r="AY297" s="16" t="s">
        <v>172</v>
      </c>
      <c r="BE297" s="224">
        <f>IF(N297="základní",J297,0)</f>
        <v>0</v>
      </c>
      <c r="BF297" s="224">
        <f>IF(N297="snížená",J297,0)</f>
        <v>0</v>
      </c>
      <c r="BG297" s="224">
        <f>IF(N297="zákl. přenesená",J297,0)</f>
        <v>0</v>
      </c>
      <c r="BH297" s="224">
        <f>IF(N297="sníž. přenesená",J297,0)</f>
        <v>0</v>
      </c>
      <c r="BI297" s="224">
        <f>IF(N297="nulová",J297,0)</f>
        <v>0</v>
      </c>
      <c r="BJ297" s="16" t="s">
        <v>82</v>
      </c>
      <c r="BK297" s="224">
        <f>ROUND(I297*H297,2)</f>
        <v>0</v>
      </c>
      <c r="BL297" s="16" t="s">
        <v>179</v>
      </c>
      <c r="BM297" s="223" t="s">
        <v>456</v>
      </c>
    </row>
    <row r="298" s="2" customFormat="1">
      <c r="A298" s="37"/>
      <c r="B298" s="38"/>
      <c r="C298" s="39"/>
      <c r="D298" s="225" t="s">
        <v>181</v>
      </c>
      <c r="E298" s="39"/>
      <c r="F298" s="226" t="s">
        <v>455</v>
      </c>
      <c r="G298" s="39"/>
      <c r="H298" s="39"/>
      <c r="I298" s="227"/>
      <c r="J298" s="39"/>
      <c r="K298" s="39"/>
      <c r="L298" s="43"/>
      <c r="M298" s="228"/>
      <c r="N298" s="229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181</v>
      </c>
      <c r="AU298" s="16" t="s">
        <v>86</v>
      </c>
    </row>
    <row r="299" s="13" customFormat="1">
      <c r="A299" s="13"/>
      <c r="B299" s="232"/>
      <c r="C299" s="233"/>
      <c r="D299" s="225" t="s">
        <v>190</v>
      </c>
      <c r="E299" s="233"/>
      <c r="F299" s="235" t="s">
        <v>457</v>
      </c>
      <c r="G299" s="233"/>
      <c r="H299" s="236">
        <v>102.14700000000001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190</v>
      </c>
      <c r="AU299" s="242" t="s">
        <v>86</v>
      </c>
      <c r="AV299" s="13" t="s">
        <v>86</v>
      </c>
      <c r="AW299" s="13" t="s">
        <v>4</v>
      </c>
      <c r="AX299" s="13" t="s">
        <v>82</v>
      </c>
      <c r="AY299" s="242" t="s">
        <v>172</v>
      </c>
    </row>
    <row r="300" s="2" customFormat="1" ht="16.5" customHeight="1">
      <c r="A300" s="37"/>
      <c r="B300" s="38"/>
      <c r="C300" s="212" t="s">
        <v>458</v>
      </c>
      <c r="D300" s="212" t="s">
        <v>174</v>
      </c>
      <c r="E300" s="213" t="s">
        <v>459</v>
      </c>
      <c r="F300" s="214" t="s">
        <v>460</v>
      </c>
      <c r="G300" s="215" t="s">
        <v>177</v>
      </c>
      <c r="H300" s="216">
        <v>91.299999999999997</v>
      </c>
      <c r="I300" s="217"/>
      <c r="J300" s="218">
        <f>ROUND(I300*H300,2)</f>
        <v>0</v>
      </c>
      <c r="K300" s="214" t="s">
        <v>178</v>
      </c>
      <c r="L300" s="43"/>
      <c r="M300" s="219" t="s">
        <v>1</v>
      </c>
      <c r="N300" s="220" t="s">
        <v>42</v>
      </c>
      <c r="O300" s="90"/>
      <c r="P300" s="221">
        <f>O300*H300</f>
        <v>0</v>
      </c>
      <c r="Q300" s="221">
        <v>0.098000000000000004</v>
      </c>
      <c r="R300" s="221">
        <f>Q300*H300</f>
        <v>8.9474</v>
      </c>
      <c r="S300" s="221">
        <v>0</v>
      </c>
      <c r="T300" s="222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3" t="s">
        <v>179</v>
      </c>
      <c r="AT300" s="223" t="s">
        <v>174</v>
      </c>
      <c r="AU300" s="223" t="s">
        <v>86</v>
      </c>
      <c r="AY300" s="16" t="s">
        <v>172</v>
      </c>
      <c r="BE300" s="224">
        <f>IF(N300="základní",J300,0)</f>
        <v>0</v>
      </c>
      <c r="BF300" s="224">
        <f>IF(N300="snížená",J300,0)</f>
        <v>0</v>
      </c>
      <c r="BG300" s="224">
        <f>IF(N300="zákl. přenesená",J300,0)</f>
        <v>0</v>
      </c>
      <c r="BH300" s="224">
        <f>IF(N300="sníž. přenesená",J300,0)</f>
        <v>0</v>
      </c>
      <c r="BI300" s="224">
        <f>IF(N300="nulová",J300,0)</f>
        <v>0</v>
      </c>
      <c r="BJ300" s="16" t="s">
        <v>82</v>
      </c>
      <c r="BK300" s="224">
        <f>ROUND(I300*H300,2)</f>
        <v>0</v>
      </c>
      <c r="BL300" s="16" t="s">
        <v>179</v>
      </c>
      <c r="BM300" s="223" t="s">
        <v>461</v>
      </c>
    </row>
    <row r="301" s="2" customFormat="1">
      <c r="A301" s="37"/>
      <c r="B301" s="38"/>
      <c r="C301" s="39"/>
      <c r="D301" s="225" t="s">
        <v>181</v>
      </c>
      <c r="E301" s="39"/>
      <c r="F301" s="226" t="s">
        <v>462</v>
      </c>
      <c r="G301" s="39"/>
      <c r="H301" s="39"/>
      <c r="I301" s="227"/>
      <c r="J301" s="39"/>
      <c r="K301" s="39"/>
      <c r="L301" s="43"/>
      <c r="M301" s="228"/>
      <c r="N301" s="229"/>
      <c r="O301" s="90"/>
      <c r="P301" s="90"/>
      <c r="Q301" s="90"/>
      <c r="R301" s="90"/>
      <c r="S301" s="90"/>
      <c r="T301" s="91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181</v>
      </c>
      <c r="AU301" s="16" t="s">
        <v>86</v>
      </c>
    </row>
    <row r="302" s="2" customFormat="1">
      <c r="A302" s="37"/>
      <c r="B302" s="38"/>
      <c r="C302" s="39"/>
      <c r="D302" s="230" t="s">
        <v>183</v>
      </c>
      <c r="E302" s="39"/>
      <c r="F302" s="231" t="s">
        <v>463</v>
      </c>
      <c r="G302" s="39"/>
      <c r="H302" s="39"/>
      <c r="I302" s="227"/>
      <c r="J302" s="39"/>
      <c r="K302" s="39"/>
      <c r="L302" s="43"/>
      <c r="M302" s="228"/>
      <c r="N302" s="229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183</v>
      </c>
      <c r="AU302" s="16" t="s">
        <v>86</v>
      </c>
    </row>
    <row r="303" s="13" customFormat="1">
      <c r="A303" s="13"/>
      <c r="B303" s="232"/>
      <c r="C303" s="233"/>
      <c r="D303" s="225" t="s">
        <v>190</v>
      </c>
      <c r="E303" s="234" t="s">
        <v>1</v>
      </c>
      <c r="F303" s="235" t="s">
        <v>120</v>
      </c>
      <c r="G303" s="233"/>
      <c r="H303" s="236">
        <v>91.299999999999997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190</v>
      </c>
      <c r="AU303" s="242" t="s">
        <v>86</v>
      </c>
      <c r="AV303" s="13" t="s">
        <v>86</v>
      </c>
      <c r="AW303" s="13" t="s">
        <v>32</v>
      </c>
      <c r="AX303" s="13" t="s">
        <v>82</v>
      </c>
      <c r="AY303" s="242" t="s">
        <v>172</v>
      </c>
    </row>
    <row r="304" s="2" customFormat="1" ht="16.5" customHeight="1">
      <c r="A304" s="37"/>
      <c r="B304" s="38"/>
      <c r="C304" s="243" t="s">
        <v>464</v>
      </c>
      <c r="D304" s="243" t="s">
        <v>242</v>
      </c>
      <c r="E304" s="244" t="s">
        <v>465</v>
      </c>
      <c r="F304" s="245" t="s">
        <v>466</v>
      </c>
      <c r="G304" s="246" t="s">
        <v>177</v>
      </c>
      <c r="H304" s="247">
        <v>94.039000000000001</v>
      </c>
      <c r="I304" s="248"/>
      <c r="J304" s="249">
        <f>ROUND(I304*H304,2)</f>
        <v>0</v>
      </c>
      <c r="K304" s="245" t="s">
        <v>178</v>
      </c>
      <c r="L304" s="250"/>
      <c r="M304" s="251" t="s">
        <v>1</v>
      </c>
      <c r="N304" s="252" t="s">
        <v>42</v>
      </c>
      <c r="O304" s="90"/>
      <c r="P304" s="221">
        <f>O304*H304</f>
        <v>0</v>
      </c>
      <c r="Q304" s="221">
        <v>0.14499999999999999</v>
      </c>
      <c r="R304" s="221">
        <f>Q304*H304</f>
        <v>13.635655</v>
      </c>
      <c r="S304" s="221">
        <v>0</v>
      </c>
      <c r="T304" s="222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3" t="s">
        <v>221</v>
      </c>
      <c r="AT304" s="223" t="s">
        <v>242</v>
      </c>
      <c r="AU304" s="223" t="s">
        <v>86</v>
      </c>
      <c r="AY304" s="16" t="s">
        <v>172</v>
      </c>
      <c r="BE304" s="224">
        <f>IF(N304="základní",J304,0)</f>
        <v>0</v>
      </c>
      <c r="BF304" s="224">
        <f>IF(N304="snížená",J304,0)</f>
        <v>0</v>
      </c>
      <c r="BG304" s="224">
        <f>IF(N304="zákl. přenesená",J304,0)</f>
        <v>0</v>
      </c>
      <c r="BH304" s="224">
        <f>IF(N304="sníž. přenesená",J304,0)</f>
        <v>0</v>
      </c>
      <c r="BI304" s="224">
        <f>IF(N304="nulová",J304,0)</f>
        <v>0</v>
      </c>
      <c r="BJ304" s="16" t="s">
        <v>82</v>
      </c>
      <c r="BK304" s="224">
        <f>ROUND(I304*H304,2)</f>
        <v>0</v>
      </c>
      <c r="BL304" s="16" t="s">
        <v>179</v>
      </c>
      <c r="BM304" s="223" t="s">
        <v>467</v>
      </c>
    </row>
    <row r="305" s="2" customFormat="1">
      <c r="A305" s="37"/>
      <c r="B305" s="38"/>
      <c r="C305" s="39"/>
      <c r="D305" s="225" t="s">
        <v>181</v>
      </c>
      <c r="E305" s="39"/>
      <c r="F305" s="226" t="s">
        <v>466</v>
      </c>
      <c r="G305" s="39"/>
      <c r="H305" s="39"/>
      <c r="I305" s="227"/>
      <c r="J305" s="39"/>
      <c r="K305" s="39"/>
      <c r="L305" s="43"/>
      <c r="M305" s="228"/>
      <c r="N305" s="229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181</v>
      </c>
      <c r="AU305" s="16" t="s">
        <v>86</v>
      </c>
    </row>
    <row r="306" s="13" customFormat="1">
      <c r="A306" s="13"/>
      <c r="B306" s="232"/>
      <c r="C306" s="233"/>
      <c r="D306" s="225" t="s">
        <v>190</v>
      </c>
      <c r="E306" s="233"/>
      <c r="F306" s="235" t="s">
        <v>468</v>
      </c>
      <c r="G306" s="233"/>
      <c r="H306" s="236">
        <v>94.039000000000001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190</v>
      </c>
      <c r="AU306" s="242" t="s">
        <v>86</v>
      </c>
      <c r="AV306" s="13" t="s">
        <v>86</v>
      </c>
      <c r="AW306" s="13" t="s">
        <v>4</v>
      </c>
      <c r="AX306" s="13" t="s">
        <v>82</v>
      </c>
      <c r="AY306" s="242" t="s">
        <v>172</v>
      </c>
    </row>
    <row r="307" s="2" customFormat="1" ht="16.5" customHeight="1">
      <c r="A307" s="37"/>
      <c r="B307" s="38"/>
      <c r="C307" s="243" t="s">
        <v>469</v>
      </c>
      <c r="D307" s="243" t="s">
        <v>242</v>
      </c>
      <c r="E307" s="244" t="s">
        <v>470</v>
      </c>
      <c r="F307" s="245" t="s">
        <v>471</v>
      </c>
      <c r="G307" s="246" t="s">
        <v>245</v>
      </c>
      <c r="H307" s="247">
        <v>4.0899999999999999</v>
      </c>
      <c r="I307" s="248"/>
      <c r="J307" s="249">
        <f>ROUND(I307*H307,2)</f>
        <v>0</v>
      </c>
      <c r="K307" s="245" t="s">
        <v>178</v>
      </c>
      <c r="L307" s="250"/>
      <c r="M307" s="251" t="s">
        <v>1</v>
      </c>
      <c r="N307" s="252" t="s">
        <v>42</v>
      </c>
      <c r="O307" s="90"/>
      <c r="P307" s="221">
        <f>O307*H307</f>
        <v>0</v>
      </c>
      <c r="Q307" s="221">
        <v>1</v>
      </c>
      <c r="R307" s="221">
        <f>Q307*H307</f>
        <v>4.0899999999999999</v>
      </c>
      <c r="S307" s="221">
        <v>0</v>
      </c>
      <c r="T307" s="222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3" t="s">
        <v>221</v>
      </c>
      <c r="AT307" s="223" t="s">
        <v>242</v>
      </c>
      <c r="AU307" s="223" t="s">
        <v>86</v>
      </c>
      <c r="AY307" s="16" t="s">
        <v>172</v>
      </c>
      <c r="BE307" s="224">
        <f>IF(N307="základní",J307,0)</f>
        <v>0</v>
      </c>
      <c r="BF307" s="224">
        <f>IF(N307="snížená",J307,0)</f>
        <v>0</v>
      </c>
      <c r="BG307" s="224">
        <f>IF(N307="zákl. přenesená",J307,0)</f>
        <v>0</v>
      </c>
      <c r="BH307" s="224">
        <f>IF(N307="sníž. přenesená",J307,0)</f>
        <v>0</v>
      </c>
      <c r="BI307" s="224">
        <f>IF(N307="nulová",J307,0)</f>
        <v>0</v>
      </c>
      <c r="BJ307" s="16" t="s">
        <v>82</v>
      </c>
      <c r="BK307" s="224">
        <f>ROUND(I307*H307,2)</f>
        <v>0</v>
      </c>
      <c r="BL307" s="16" t="s">
        <v>179</v>
      </c>
      <c r="BM307" s="223" t="s">
        <v>472</v>
      </c>
    </row>
    <row r="308" s="2" customFormat="1">
      <c r="A308" s="37"/>
      <c r="B308" s="38"/>
      <c r="C308" s="39"/>
      <c r="D308" s="225" t="s">
        <v>181</v>
      </c>
      <c r="E308" s="39"/>
      <c r="F308" s="226" t="s">
        <v>471</v>
      </c>
      <c r="G308" s="39"/>
      <c r="H308" s="39"/>
      <c r="I308" s="227"/>
      <c r="J308" s="39"/>
      <c r="K308" s="39"/>
      <c r="L308" s="43"/>
      <c r="M308" s="228"/>
      <c r="N308" s="229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181</v>
      </c>
      <c r="AU308" s="16" t="s">
        <v>86</v>
      </c>
    </row>
    <row r="309" s="13" customFormat="1">
      <c r="A309" s="13"/>
      <c r="B309" s="232"/>
      <c r="C309" s="233"/>
      <c r="D309" s="225" t="s">
        <v>190</v>
      </c>
      <c r="E309" s="233"/>
      <c r="F309" s="235" t="s">
        <v>473</v>
      </c>
      <c r="G309" s="233"/>
      <c r="H309" s="236">
        <v>4.0899999999999999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190</v>
      </c>
      <c r="AU309" s="242" t="s">
        <v>86</v>
      </c>
      <c r="AV309" s="13" t="s">
        <v>86</v>
      </c>
      <c r="AW309" s="13" t="s">
        <v>4</v>
      </c>
      <c r="AX309" s="13" t="s">
        <v>82</v>
      </c>
      <c r="AY309" s="242" t="s">
        <v>172</v>
      </c>
    </row>
    <row r="310" s="12" customFormat="1" ht="22.8" customHeight="1">
      <c r="A310" s="12"/>
      <c r="B310" s="196"/>
      <c r="C310" s="197"/>
      <c r="D310" s="198" t="s">
        <v>76</v>
      </c>
      <c r="E310" s="210" t="s">
        <v>221</v>
      </c>
      <c r="F310" s="210" t="s">
        <v>474</v>
      </c>
      <c r="G310" s="197"/>
      <c r="H310" s="197"/>
      <c r="I310" s="200"/>
      <c r="J310" s="211">
        <f>BK310</f>
        <v>0</v>
      </c>
      <c r="K310" s="197"/>
      <c r="L310" s="202"/>
      <c r="M310" s="203"/>
      <c r="N310" s="204"/>
      <c r="O310" s="204"/>
      <c r="P310" s="205">
        <f>SUM(P311:P318)</f>
        <v>0</v>
      </c>
      <c r="Q310" s="204"/>
      <c r="R310" s="205">
        <f>SUM(R311:R318)</f>
        <v>2.4886400000000002</v>
      </c>
      <c r="S310" s="204"/>
      <c r="T310" s="206">
        <f>SUM(T311:T318)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7" t="s">
        <v>82</v>
      </c>
      <c r="AT310" s="208" t="s">
        <v>76</v>
      </c>
      <c r="AU310" s="208" t="s">
        <v>82</v>
      </c>
      <c r="AY310" s="207" t="s">
        <v>172</v>
      </c>
      <c r="BK310" s="209">
        <f>SUM(BK311:BK318)</f>
        <v>0</v>
      </c>
    </row>
    <row r="311" s="2" customFormat="1" ht="21.75" customHeight="1">
      <c r="A311" s="37"/>
      <c r="B311" s="38"/>
      <c r="C311" s="212" t="s">
        <v>475</v>
      </c>
      <c r="D311" s="212" t="s">
        <v>174</v>
      </c>
      <c r="E311" s="213" t="s">
        <v>476</v>
      </c>
      <c r="F311" s="214" t="s">
        <v>477</v>
      </c>
      <c r="G311" s="215" t="s">
        <v>478</v>
      </c>
      <c r="H311" s="216">
        <v>8</v>
      </c>
      <c r="I311" s="217"/>
      <c r="J311" s="218">
        <f>ROUND(I311*H311,2)</f>
        <v>0</v>
      </c>
      <c r="K311" s="214" t="s">
        <v>178</v>
      </c>
      <c r="L311" s="43"/>
      <c r="M311" s="219" t="s">
        <v>1</v>
      </c>
      <c r="N311" s="220" t="s">
        <v>42</v>
      </c>
      <c r="O311" s="90"/>
      <c r="P311" s="221">
        <f>O311*H311</f>
        <v>0</v>
      </c>
      <c r="Q311" s="221">
        <v>0.31108000000000002</v>
      </c>
      <c r="R311" s="221">
        <f>Q311*H311</f>
        <v>2.4886400000000002</v>
      </c>
      <c r="S311" s="221">
        <v>0</v>
      </c>
      <c r="T311" s="222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23" t="s">
        <v>179</v>
      </c>
      <c r="AT311" s="223" t="s">
        <v>174</v>
      </c>
      <c r="AU311" s="223" t="s">
        <v>86</v>
      </c>
      <c r="AY311" s="16" t="s">
        <v>172</v>
      </c>
      <c r="BE311" s="224">
        <f>IF(N311="základní",J311,0)</f>
        <v>0</v>
      </c>
      <c r="BF311" s="224">
        <f>IF(N311="snížená",J311,0)</f>
        <v>0</v>
      </c>
      <c r="BG311" s="224">
        <f>IF(N311="zákl. přenesená",J311,0)</f>
        <v>0</v>
      </c>
      <c r="BH311" s="224">
        <f>IF(N311="sníž. přenesená",J311,0)</f>
        <v>0</v>
      </c>
      <c r="BI311" s="224">
        <f>IF(N311="nulová",J311,0)</f>
        <v>0</v>
      </c>
      <c r="BJ311" s="16" t="s">
        <v>82</v>
      </c>
      <c r="BK311" s="224">
        <f>ROUND(I311*H311,2)</f>
        <v>0</v>
      </c>
      <c r="BL311" s="16" t="s">
        <v>179</v>
      </c>
      <c r="BM311" s="223" t="s">
        <v>479</v>
      </c>
    </row>
    <row r="312" s="2" customFormat="1">
      <c r="A312" s="37"/>
      <c r="B312" s="38"/>
      <c r="C312" s="39"/>
      <c r="D312" s="225" t="s">
        <v>181</v>
      </c>
      <c r="E312" s="39"/>
      <c r="F312" s="226" t="s">
        <v>480</v>
      </c>
      <c r="G312" s="39"/>
      <c r="H312" s="39"/>
      <c r="I312" s="227"/>
      <c r="J312" s="39"/>
      <c r="K312" s="39"/>
      <c r="L312" s="43"/>
      <c r="M312" s="228"/>
      <c r="N312" s="229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181</v>
      </c>
      <c r="AU312" s="16" t="s">
        <v>86</v>
      </c>
    </row>
    <row r="313" s="2" customFormat="1">
      <c r="A313" s="37"/>
      <c r="B313" s="38"/>
      <c r="C313" s="39"/>
      <c r="D313" s="230" t="s">
        <v>183</v>
      </c>
      <c r="E313" s="39"/>
      <c r="F313" s="231" t="s">
        <v>481</v>
      </c>
      <c r="G313" s="39"/>
      <c r="H313" s="39"/>
      <c r="I313" s="227"/>
      <c r="J313" s="39"/>
      <c r="K313" s="39"/>
      <c r="L313" s="43"/>
      <c r="M313" s="228"/>
      <c r="N313" s="229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183</v>
      </c>
      <c r="AU313" s="16" t="s">
        <v>86</v>
      </c>
    </row>
    <row r="314" s="13" customFormat="1">
      <c r="A314" s="13"/>
      <c r="B314" s="232"/>
      <c r="C314" s="233"/>
      <c r="D314" s="225" t="s">
        <v>190</v>
      </c>
      <c r="E314" s="234" t="s">
        <v>1</v>
      </c>
      <c r="F314" s="235" t="s">
        <v>482</v>
      </c>
      <c r="G314" s="233"/>
      <c r="H314" s="236">
        <v>8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190</v>
      </c>
      <c r="AU314" s="242" t="s">
        <v>86</v>
      </c>
      <c r="AV314" s="13" t="s">
        <v>86</v>
      </c>
      <c r="AW314" s="13" t="s">
        <v>32</v>
      </c>
      <c r="AX314" s="13" t="s">
        <v>82</v>
      </c>
      <c r="AY314" s="242" t="s">
        <v>172</v>
      </c>
    </row>
    <row r="315" s="2" customFormat="1" ht="16.5" customHeight="1">
      <c r="A315" s="37"/>
      <c r="B315" s="38"/>
      <c r="C315" s="212" t="s">
        <v>483</v>
      </c>
      <c r="D315" s="212" t="s">
        <v>174</v>
      </c>
      <c r="E315" s="213" t="s">
        <v>484</v>
      </c>
      <c r="F315" s="214" t="s">
        <v>485</v>
      </c>
      <c r="G315" s="215" t="s">
        <v>236</v>
      </c>
      <c r="H315" s="216">
        <v>17.399999999999999</v>
      </c>
      <c r="I315" s="217"/>
      <c r="J315" s="218">
        <f>ROUND(I315*H315,2)</f>
        <v>0</v>
      </c>
      <c r="K315" s="214" t="s">
        <v>178</v>
      </c>
      <c r="L315" s="43"/>
      <c r="M315" s="219" t="s">
        <v>1</v>
      </c>
      <c r="N315" s="220" t="s">
        <v>42</v>
      </c>
      <c r="O315" s="90"/>
      <c r="P315" s="221">
        <f>O315*H315</f>
        <v>0</v>
      </c>
      <c r="Q315" s="221">
        <v>0</v>
      </c>
      <c r="R315" s="221">
        <f>Q315*H315</f>
        <v>0</v>
      </c>
      <c r="S315" s="221">
        <v>0</v>
      </c>
      <c r="T315" s="222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23" t="s">
        <v>179</v>
      </c>
      <c r="AT315" s="223" t="s">
        <v>174</v>
      </c>
      <c r="AU315" s="223" t="s">
        <v>86</v>
      </c>
      <c r="AY315" s="16" t="s">
        <v>172</v>
      </c>
      <c r="BE315" s="224">
        <f>IF(N315="základní",J315,0)</f>
        <v>0</v>
      </c>
      <c r="BF315" s="224">
        <f>IF(N315="snížená",J315,0)</f>
        <v>0</v>
      </c>
      <c r="BG315" s="224">
        <f>IF(N315="zákl. přenesená",J315,0)</f>
        <v>0</v>
      </c>
      <c r="BH315" s="224">
        <f>IF(N315="sníž. přenesená",J315,0)</f>
        <v>0</v>
      </c>
      <c r="BI315" s="224">
        <f>IF(N315="nulová",J315,0)</f>
        <v>0</v>
      </c>
      <c r="BJ315" s="16" t="s">
        <v>82</v>
      </c>
      <c r="BK315" s="224">
        <f>ROUND(I315*H315,2)</f>
        <v>0</v>
      </c>
      <c r="BL315" s="16" t="s">
        <v>179</v>
      </c>
      <c r="BM315" s="223" t="s">
        <v>486</v>
      </c>
    </row>
    <row r="316" s="2" customFormat="1">
      <c r="A316" s="37"/>
      <c r="B316" s="38"/>
      <c r="C316" s="39"/>
      <c r="D316" s="225" t="s">
        <v>181</v>
      </c>
      <c r="E316" s="39"/>
      <c r="F316" s="226" t="s">
        <v>487</v>
      </c>
      <c r="G316" s="39"/>
      <c r="H316" s="39"/>
      <c r="I316" s="227"/>
      <c r="J316" s="39"/>
      <c r="K316" s="39"/>
      <c r="L316" s="43"/>
      <c r="M316" s="228"/>
      <c r="N316" s="229"/>
      <c r="O316" s="90"/>
      <c r="P316" s="90"/>
      <c r="Q316" s="90"/>
      <c r="R316" s="90"/>
      <c r="S316" s="90"/>
      <c r="T316" s="91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181</v>
      </c>
      <c r="AU316" s="16" t="s">
        <v>86</v>
      </c>
    </row>
    <row r="317" s="2" customFormat="1">
      <c r="A317" s="37"/>
      <c r="B317" s="38"/>
      <c r="C317" s="39"/>
      <c r="D317" s="230" t="s">
        <v>183</v>
      </c>
      <c r="E317" s="39"/>
      <c r="F317" s="231" t="s">
        <v>488</v>
      </c>
      <c r="G317" s="39"/>
      <c r="H317" s="39"/>
      <c r="I317" s="227"/>
      <c r="J317" s="39"/>
      <c r="K317" s="39"/>
      <c r="L317" s="43"/>
      <c r="M317" s="228"/>
      <c r="N317" s="229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183</v>
      </c>
      <c r="AU317" s="16" t="s">
        <v>86</v>
      </c>
    </row>
    <row r="318" s="13" customFormat="1">
      <c r="A318" s="13"/>
      <c r="B318" s="232"/>
      <c r="C318" s="233"/>
      <c r="D318" s="225" t="s">
        <v>190</v>
      </c>
      <c r="E318" s="234" t="s">
        <v>92</v>
      </c>
      <c r="F318" s="235" t="s">
        <v>489</v>
      </c>
      <c r="G318" s="233"/>
      <c r="H318" s="236">
        <v>17.399999999999999</v>
      </c>
      <c r="I318" s="237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190</v>
      </c>
      <c r="AU318" s="242" t="s">
        <v>86</v>
      </c>
      <c r="AV318" s="13" t="s">
        <v>86</v>
      </c>
      <c r="AW318" s="13" t="s">
        <v>32</v>
      </c>
      <c r="AX318" s="13" t="s">
        <v>82</v>
      </c>
      <c r="AY318" s="242" t="s">
        <v>172</v>
      </c>
    </row>
    <row r="319" s="12" customFormat="1" ht="22.8" customHeight="1">
      <c r="A319" s="12"/>
      <c r="B319" s="196"/>
      <c r="C319" s="197"/>
      <c r="D319" s="198" t="s">
        <v>76</v>
      </c>
      <c r="E319" s="210" t="s">
        <v>227</v>
      </c>
      <c r="F319" s="210" t="s">
        <v>490</v>
      </c>
      <c r="G319" s="197"/>
      <c r="H319" s="197"/>
      <c r="I319" s="200"/>
      <c r="J319" s="211">
        <f>BK319</f>
        <v>0</v>
      </c>
      <c r="K319" s="197"/>
      <c r="L319" s="202"/>
      <c r="M319" s="203"/>
      <c r="N319" s="204"/>
      <c r="O319" s="204"/>
      <c r="P319" s="205">
        <f>SUM(P320:P332)</f>
        <v>0</v>
      </c>
      <c r="Q319" s="204"/>
      <c r="R319" s="205">
        <f>SUM(R320:R332)</f>
        <v>41.514512800000006</v>
      </c>
      <c r="S319" s="204"/>
      <c r="T319" s="206">
        <f>SUM(T320:T332)</f>
        <v>0.47950000000000004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7" t="s">
        <v>82</v>
      </c>
      <c r="AT319" s="208" t="s">
        <v>76</v>
      </c>
      <c r="AU319" s="208" t="s">
        <v>82</v>
      </c>
      <c r="AY319" s="207" t="s">
        <v>172</v>
      </c>
      <c r="BK319" s="209">
        <f>SUM(BK320:BK332)</f>
        <v>0</v>
      </c>
    </row>
    <row r="320" s="2" customFormat="1" ht="16.5" customHeight="1">
      <c r="A320" s="37"/>
      <c r="B320" s="38"/>
      <c r="C320" s="212" t="s">
        <v>491</v>
      </c>
      <c r="D320" s="212" t="s">
        <v>174</v>
      </c>
      <c r="E320" s="213" t="s">
        <v>492</v>
      </c>
      <c r="F320" s="214" t="s">
        <v>493</v>
      </c>
      <c r="G320" s="215" t="s">
        <v>217</v>
      </c>
      <c r="H320" s="216">
        <v>175.28999999999999</v>
      </c>
      <c r="I320" s="217"/>
      <c r="J320" s="218">
        <f>ROUND(I320*H320,2)</f>
        <v>0</v>
      </c>
      <c r="K320" s="214" t="s">
        <v>178</v>
      </c>
      <c r="L320" s="43"/>
      <c r="M320" s="219" t="s">
        <v>1</v>
      </c>
      <c r="N320" s="220" t="s">
        <v>42</v>
      </c>
      <c r="O320" s="90"/>
      <c r="P320" s="221">
        <f>O320*H320</f>
        <v>0</v>
      </c>
      <c r="Q320" s="221">
        <v>0.15540000000000001</v>
      </c>
      <c r="R320" s="221">
        <f>Q320*H320</f>
        <v>27.240066000000002</v>
      </c>
      <c r="S320" s="221">
        <v>0</v>
      </c>
      <c r="T320" s="222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23" t="s">
        <v>179</v>
      </c>
      <c r="AT320" s="223" t="s">
        <v>174</v>
      </c>
      <c r="AU320" s="223" t="s">
        <v>86</v>
      </c>
      <c r="AY320" s="16" t="s">
        <v>172</v>
      </c>
      <c r="BE320" s="224">
        <f>IF(N320="základní",J320,0)</f>
        <v>0</v>
      </c>
      <c r="BF320" s="224">
        <f>IF(N320="snížená",J320,0)</f>
        <v>0</v>
      </c>
      <c r="BG320" s="224">
        <f>IF(N320="zákl. přenesená",J320,0)</f>
        <v>0</v>
      </c>
      <c r="BH320" s="224">
        <f>IF(N320="sníž. přenesená",J320,0)</f>
        <v>0</v>
      </c>
      <c r="BI320" s="224">
        <f>IF(N320="nulová",J320,0)</f>
        <v>0</v>
      </c>
      <c r="BJ320" s="16" t="s">
        <v>82</v>
      </c>
      <c r="BK320" s="224">
        <f>ROUND(I320*H320,2)</f>
        <v>0</v>
      </c>
      <c r="BL320" s="16" t="s">
        <v>179</v>
      </c>
      <c r="BM320" s="223" t="s">
        <v>494</v>
      </c>
    </row>
    <row r="321" s="2" customFormat="1">
      <c r="A321" s="37"/>
      <c r="B321" s="38"/>
      <c r="C321" s="39"/>
      <c r="D321" s="225" t="s">
        <v>181</v>
      </c>
      <c r="E321" s="39"/>
      <c r="F321" s="226" t="s">
        <v>495</v>
      </c>
      <c r="G321" s="39"/>
      <c r="H321" s="39"/>
      <c r="I321" s="227"/>
      <c r="J321" s="39"/>
      <c r="K321" s="39"/>
      <c r="L321" s="43"/>
      <c r="M321" s="228"/>
      <c r="N321" s="229"/>
      <c r="O321" s="90"/>
      <c r="P321" s="90"/>
      <c r="Q321" s="90"/>
      <c r="R321" s="90"/>
      <c r="S321" s="90"/>
      <c r="T321" s="91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181</v>
      </c>
      <c r="AU321" s="16" t="s">
        <v>86</v>
      </c>
    </row>
    <row r="322" s="2" customFormat="1">
      <c r="A322" s="37"/>
      <c r="B322" s="38"/>
      <c r="C322" s="39"/>
      <c r="D322" s="230" t="s">
        <v>183</v>
      </c>
      <c r="E322" s="39"/>
      <c r="F322" s="231" t="s">
        <v>496</v>
      </c>
      <c r="G322" s="39"/>
      <c r="H322" s="39"/>
      <c r="I322" s="227"/>
      <c r="J322" s="39"/>
      <c r="K322" s="39"/>
      <c r="L322" s="43"/>
      <c r="M322" s="228"/>
      <c r="N322" s="229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183</v>
      </c>
      <c r="AU322" s="16" t="s">
        <v>86</v>
      </c>
    </row>
    <row r="323" s="13" customFormat="1">
      <c r="A323" s="13"/>
      <c r="B323" s="232"/>
      <c r="C323" s="233"/>
      <c r="D323" s="225" t="s">
        <v>190</v>
      </c>
      <c r="E323" s="234" t="s">
        <v>102</v>
      </c>
      <c r="F323" s="235" t="s">
        <v>497</v>
      </c>
      <c r="G323" s="233"/>
      <c r="H323" s="236">
        <v>175.28999999999999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190</v>
      </c>
      <c r="AU323" s="242" t="s">
        <v>86</v>
      </c>
      <c r="AV323" s="13" t="s">
        <v>86</v>
      </c>
      <c r="AW323" s="13" t="s">
        <v>32</v>
      </c>
      <c r="AX323" s="13" t="s">
        <v>82</v>
      </c>
      <c r="AY323" s="242" t="s">
        <v>172</v>
      </c>
    </row>
    <row r="324" s="2" customFormat="1" ht="16.5" customHeight="1">
      <c r="A324" s="37"/>
      <c r="B324" s="38"/>
      <c r="C324" s="243" t="s">
        <v>498</v>
      </c>
      <c r="D324" s="243" t="s">
        <v>242</v>
      </c>
      <c r="E324" s="244" t="s">
        <v>499</v>
      </c>
      <c r="F324" s="245" t="s">
        <v>500</v>
      </c>
      <c r="G324" s="246" t="s">
        <v>217</v>
      </c>
      <c r="H324" s="247">
        <v>176.756</v>
      </c>
      <c r="I324" s="248"/>
      <c r="J324" s="249">
        <f>ROUND(I324*H324,2)</f>
        <v>0</v>
      </c>
      <c r="K324" s="245" t="s">
        <v>178</v>
      </c>
      <c r="L324" s="250"/>
      <c r="M324" s="251" t="s">
        <v>1</v>
      </c>
      <c r="N324" s="252" t="s">
        <v>42</v>
      </c>
      <c r="O324" s="90"/>
      <c r="P324" s="221">
        <f>O324*H324</f>
        <v>0</v>
      </c>
      <c r="Q324" s="221">
        <v>0.080000000000000002</v>
      </c>
      <c r="R324" s="221">
        <f>Q324*H324</f>
        <v>14.14048</v>
      </c>
      <c r="S324" s="221">
        <v>0</v>
      </c>
      <c r="T324" s="222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23" t="s">
        <v>221</v>
      </c>
      <c r="AT324" s="223" t="s">
        <v>242</v>
      </c>
      <c r="AU324" s="223" t="s">
        <v>86</v>
      </c>
      <c r="AY324" s="16" t="s">
        <v>172</v>
      </c>
      <c r="BE324" s="224">
        <f>IF(N324="základní",J324,0)</f>
        <v>0</v>
      </c>
      <c r="BF324" s="224">
        <f>IF(N324="snížená",J324,0)</f>
        <v>0</v>
      </c>
      <c r="BG324" s="224">
        <f>IF(N324="zákl. přenesená",J324,0)</f>
        <v>0</v>
      </c>
      <c r="BH324" s="224">
        <f>IF(N324="sníž. přenesená",J324,0)</f>
        <v>0</v>
      </c>
      <c r="BI324" s="224">
        <f>IF(N324="nulová",J324,0)</f>
        <v>0</v>
      </c>
      <c r="BJ324" s="16" t="s">
        <v>82</v>
      </c>
      <c r="BK324" s="224">
        <f>ROUND(I324*H324,2)</f>
        <v>0</v>
      </c>
      <c r="BL324" s="16" t="s">
        <v>179</v>
      </c>
      <c r="BM324" s="223" t="s">
        <v>501</v>
      </c>
    </row>
    <row r="325" s="2" customFormat="1">
      <c r="A325" s="37"/>
      <c r="B325" s="38"/>
      <c r="C325" s="39"/>
      <c r="D325" s="225" t="s">
        <v>181</v>
      </c>
      <c r="E325" s="39"/>
      <c r="F325" s="226" t="s">
        <v>500</v>
      </c>
      <c r="G325" s="39"/>
      <c r="H325" s="39"/>
      <c r="I325" s="227"/>
      <c r="J325" s="39"/>
      <c r="K325" s="39"/>
      <c r="L325" s="43"/>
      <c r="M325" s="228"/>
      <c r="N325" s="229"/>
      <c r="O325" s="90"/>
      <c r="P325" s="90"/>
      <c r="Q325" s="90"/>
      <c r="R325" s="90"/>
      <c r="S325" s="90"/>
      <c r="T325" s="91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181</v>
      </c>
      <c r="AU325" s="16" t="s">
        <v>86</v>
      </c>
    </row>
    <row r="326" s="13" customFormat="1">
      <c r="A326" s="13"/>
      <c r="B326" s="232"/>
      <c r="C326" s="233"/>
      <c r="D326" s="225" t="s">
        <v>190</v>
      </c>
      <c r="E326" s="233"/>
      <c r="F326" s="235" t="s">
        <v>502</v>
      </c>
      <c r="G326" s="233"/>
      <c r="H326" s="236">
        <v>176.756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190</v>
      </c>
      <c r="AU326" s="242" t="s">
        <v>86</v>
      </c>
      <c r="AV326" s="13" t="s">
        <v>86</v>
      </c>
      <c r="AW326" s="13" t="s">
        <v>4</v>
      </c>
      <c r="AX326" s="13" t="s">
        <v>82</v>
      </c>
      <c r="AY326" s="242" t="s">
        <v>172</v>
      </c>
    </row>
    <row r="327" s="2" customFormat="1" ht="16.5" customHeight="1">
      <c r="A327" s="37"/>
      <c r="B327" s="38"/>
      <c r="C327" s="243" t="s">
        <v>503</v>
      </c>
      <c r="D327" s="243" t="s">
        <v>242</v>
      </c>
      <c r="E327" s="244" t="s">
        <v>504</v>
      </c>
      <c r="F327" s="245" t="s">
        <v>505</v>
      </c>
      <c r="G327" s="246" t="s">
        <v>217</v>
      </c>
      <c r="H327" s="247">
        <v>2.04</v>
      </c>
      <c r="I327" s="248"/>
      <c r="J327" s="249">
        <f>ROUND(I327*H327,2)</f>
        <v>0</v>
      </c>
      <c r="K327" s="245" t="s">
        <v>178</v>
      </c>
      <c r="L327" s="250"/>
      <c r="M327" s="251" t="s">
        <v>1</v>
      </c>
      <c r="N327" s="252" t="s">
        <v>42</v>
      </c>
      <c r="O327" s="90"/>
      <c r="P327" s="221">
        <f>O327*H327</f>
        <v>0</v>
      </c>
      <c r="Q327" s="221">
        <v>0.065670000000000006</v>
      </c>
      <c r="R327" s="221">
        <f>Q327*H327</f>
        <v>0.13396680000000003</v>
      </c>
      <c r="S327" s="221">
        <v>0</v>
      </c>
      <c r="T327" s="222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3" t="s">
        <v>221</v>
      </c>
      <c r="AT327" s="223" t="s">
        <v>242</v>
      </c>
      <c r="AU327" s="223" t="s">
        <v>86</v>
      </c>
      <c r="AY327" s="16" t="s">
        <v>172</v>
      </c>
      <c r="BE327" s="224">
        <f>IF(N327="základní",J327,0)</f>
        <v>0</v>
      </c>
      <c r="BF327" s="224">
        <f>IF(N327="snížená",J327,0)</f>
        <v>0</v>
      </c>
      <c r="BG327" s="224">
        <f>IF(N327="zákl. přenesená",J327,0)</f>
        <v>0</v>
      </c>
      <c r="BH327" s="224">
        <f>IF(N327="sníž. přenesená",J327,0)</f>
        <v>0</v>
      </c>
      <c r="BI327" s="224">
        <f>IF(N327="nulová",J327,0)</f>
        <v>0</v>
      </c>
      <c r="BJ327" s="16" t="s">
        <v>82</v>
      </c>
      <c r="BK327" s="224">
        <f>ROUND(I327*H327,2)</f>
        <v>0</v>
      </c>
      <c r="BL327" s="16" t="s">
        <v>179</v>
      </c>
      <c r="BM327" s="223" t="s">
        <v>506</v>
      </c>
    </row>
    <row r="328" s="2" customFormat="1">
      <c r="A328" s="37"/>
      <c r="B328" s="38"/>
      <c r="C328" s="39"/>
      <c r="D328" s="225" t="s">
        <v>181</v>
      </c>
      <c r="E328" s="39"/>
      <c r="F328" s="226" t="s">
        <v>505</v>
      </c>
      <c r="G328" s="39"/>
      <c r="H328" s="39"/>
      <c r="I328" s="227"/>
      <c r="J328" s="39"/>
      <c r="K328" s="39"/>
      <c r="L328" s="43"/>
      <c r="M328" s="228"/>
      <c r="N328" s="229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181</v>
      </c>
      <c r="AU328" s="16" t="s">
        <v>86</v>
      </c>
    </row>
    <row r="329" s="13" customFormat="1">
      <c r="A329" s="13"/>
      <c r="B329" s="232"/>
      <c r="C329" s="233"/>
      <c r="D329" s="225" t="s">
        <v>190</v>
      </c>
      <c r="E329" s="233"/>
      <c r="F329" s="235" t="s">
        <v>507</v>
      </c>
      <c r="G329" s="233"/>
      <c r="H329" s="236">
        <v>2.04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190</v>
      </c>
      <c r="AU329" s="242" t="s">
        <v>86</v>
      </c>
      <c r="AV329" s="13" t="s">
        <v>86</v>
      </c>
      <c r="AW329" s="13" t="s">
        <v>4</v>
      </c>
      <c r="AX329" s="13" t="s">
        <v>82</v>
      </c>
      <c r="AY329" s="242" t="s">
        <v>172</v>
      </c>
    </row>
    <row r="330" s="2" customFormat="1" ht="16.5" customHeight="1">
      <c r="A330" s="37"/>
      <c r="B330" s="38"/>
      <c r="C330" s="212" t="s">
        <v>508</v>
      </c>
      <c r="D330" s="212" t="s">
        <v>174</v>
      </c>
      <c r="E330" s="213" t="s">
        <v>509</v>
      </c>
      <c r="F330" s="214" t="s">
        <v>510</v>
      </c>
      <c r="G330" s="215" t="s">
        <v>217</v>
      </c>
      <c r="H330" s="216">
        <v>13.699999999999999</v>
      </c>
      <c r="I330" s="217"/>
      <c r="J330" s="218">
        <f>ROUND(I330*H330,2)</f>
        <v>0</v>
      </c>
      <c r="K330" s="214" t="s">
        <v>178</v>
      </c>
      <c r="L330" s="43"/>
      <c r="M330" s="219" t="s">
        <v>1</v>
      </c>
      <c r="N330" s="220" t="s">
        <v>42</v>
      </c>
      <c r="O330" s="90"/>
      <c r="P330" s="221">
        <f>O330*H330</f>
        <v>0</v>
      </c>
      <c r="Q330" s="221">
        <v>0</v>
      </c>
      <c r="R330" s="221">
        <f>Q330*H330</f>
        <v>0</v>
      </c>
      <c r="S330" s="221">
        <v>0.035000000000000003</v>
      </c>
      <c r="T330" s="222">
        <f>S330*H330</f>
        <v>0.47950000000000004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23" t="s">
        <v>179</v>
      </c>
      <c r="AT330" s="223" t="s">
        <v>174</v>
      </c>
      <c r="AU330" s="223" t="s">
        <v>86</v>
      </c>
      <c r="AY330" s="16" t="s">
        <v>172</v>
      </c>
      <c r="BE330" s="224">
        <f>IF(N330="základní",J330,0)</f>
        <v>0</v>
      </c>
      <c r="BF330" s="224">
        <f>IF(N330="snížená",J330,0)</f>
        <v>0</v>
      </c>
      <c r="BG330" s="224">
        <f>IF(N330="zákl. přenesená",J330,0)</f>
        <v>0</v>
      </c>
      <c r="BH330" s="224">
        <f>IF(N330="sníž. přenesená",J330,0)</f>
        <v>0</v>
      </c>
      <c r="BI330" s="224">
        <f>IF(N330="nulová",J330,0)</f>
        <v>0</v>
      </c>
      <c r="BJ330" s="16" t="s">
        <v>82</v>
      </c>
      <c r="BK330" s="224">
        <f>ROUND(I330*H330,2)</f>
        <v>0</v>
      </c>
      <c r="BL330" s="16" t="s">
        <v>179</v>
      </c>
      <c r="BM330" s="223" t="s">
        <v>511</v>
      </c>
    </row>
    <row r="331" s="2" customFormat="1">
      <c r="A331" s="37"/>
      <c r="B331" s="38"/>
      <c r="C331" s="39"/>
      <c r="D331" s="225" t="s">
        <v>181</v>
      </c>
      <c r="E331" s="39"/>
      <c r="F331" s="226" t="s">
        <v>512</v>
      </c>
      <c r="G331" s="39"/>
      <c r="H331" s="39"/>
      <c r="I331" s="227"/>
      <c r="J331" s="39"/>
      <c r="K331" s="39"/>
      <c r="L331" s="43"/>
      <c r="M331" s="228"/>
      <c r="N331" s="229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181</v>
      </c>
      <c r="AU331" s="16" t="s">
        <v>86</v>
      </c>
    </row>
    <row r="332" s="2" customFormat="1">
      <c r="A332" s="37"/>
      <c r="B332" s="38"/>
      <c r="C332" s="39"/>
      <c r="D332" s="230" t="s">
        <v>183</v>
      </c>
      <c r="E332" s="39"/>
      <c r="F332" s="231" t="s">
        <v>513</v>
      </c>
      <c r="G332" s="39"/>
      <c r="H332" s="39"/>
      <c r="I332" s="227"/>
      <c r="J332" s="39"/>
      <c r="K332" s="39"/>
      <c r="L332" s="43"/>
      <c r="M332" s="228"/>
      <c r="N332" s="229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183</v>
      </c>
      <c r="AU332" s="16" t="s">
        <v>86</v>
      </c>
    </row>
    <row r="333" s="12" customFormat="1" ht="22.8" customHeight="1">
      <c r="A333" s="12"/>
      <c r="B333" s="196"/>
      <c r="C333" s="197"/>
      <c r="D333" s="198" t="s">
        <v>76</v>
      </c>
      <c r="E333" s="210" t="s">
        <v>514</v>
      </c>
      <c r="F333" s="210" t="s">
        <v>515</v>
      </c>
      <c r="G333" s="197"/>
      <c r="H333" s="197"/>
      <c r="I333" s="200"/>
      <c r="J333" s="211">
        <f>BK333</f>
        <v>0</v>
      </c>
      <c r="K333" s="197"/>
      <c r="L333" s="202"/>
      <c r="M333" s="203"/>
      <c r="N333" s="204"/>
      <c r="O333" s="204"/>
      <c r="P333" s="205">
        <f>SUM(P334:P359)</f>
        <v>0</v>
      </c>
      <c r="Q333" s="204"/>
      <c r="R333" s="205">
        <f>SUM(R334:R359)</f>
        <v>0</v>
      </c>
      <c r="S333" s="204"/>
      <c r="T333" s="206">
        <f>SUM(T334:T359)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07" t="s">
        <v>82</v>
      </c>
      <c r="AT333" s="208" t="s">
        <v>76</v>
      </c>
      <c r="AU333" s="208" t="s">
        <v>82</v>
      </c>
      <c r="AY333" s="207" t="s">
        <v>172</v>
      </c>
      <c r="BK333" s="209">
        <f>SUM(BK334:BK359)</f>
        <v>0</v>
      </c>
    </row>
    <row r="334" s="2" customFormat="1" ht="16.5" customHeight="1">
      <c r="A334" s="37"/>
      <c r="B334" s="38"/>
      <c r="C334" s="212" t="s">
        <v>516</v>
      </c>
      <c r="D334" s="212" t="s">
        <v>174</v>
      </c>
      <c r="E334" s="213" t="s">
        <v>517</v>
      </c>
      <c r="F334" s="214" t="s">
        <v>518</v>
      </c>
      <c r="G334" s="215" t="s">
        <v>245</v>
      </c>
      <c r="H334" s="216">
        <v>287.03699999999998</v>
      </c>
      <c r="I334" s="217"/>
      <c r="J334" s="218">
        <f>ROUND(I334*H334,2)</f>
        <v>0</v>
      </c>
      <c r="K334" s="214" t="s">
        <v>178</v>
      </c>
      <c r="L334" s="43"/>
      <c r="M334" s="219" t="s">
        <v>1</v>
      </c>
      <c r="N334" s="220" t="s">
        <v>42</v>
      </c>
      <c r="O334" s="90"/>
      <c r="P334" s="221">
        <f>O334*H334</f>
        <v>0</v>
      </c>
      <c r="Q334" s="221">
        <v>0</v>
      </c>
      <c r="R334" s="221">
        <f>Q334*H334</f>
        <v>0</v>
      </c>
      <c r="S334" s="221">
        <v>0</v>
      </c>
      <c r="T334" s="222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3" t="s">
        <v>179</v>
      </c>
      <c r="AT334" s="223" t="s">
        <v>174</v>
      </c>
      <c r="AU334" s="223" t="s">
        <v>86</v>
      </c>
      <c r="AY334" s="16" t="s">
        <v>172</v>
      </c>
      <c r="BE334" s="224">
        <f>IF(N334="základní",J334,0)</f>
        <v>0</v>
      </c>
      <c r="BF334" s="224">
        <f>IF(N334="snížená",J334,0)</f>
        <v>0</v>
      </c>
      <c r="BG334" s="224">
        <f>IF(N334="zákl. přenesená",J334,0)</f>
        <v>0</v>
      </c>
      <c r="BH334" s="224">
        <f>IF(N334="sníž. přenesená",J334,0)</f>
        <v>0</v>
      </c>
      <c r="BI334" s="224">
        <f>IF(N334="nulová",J334,0)</f>
        <v>0</v>
      </c>
      <c r="BJ334" s="16" t="s">
        <v>82</v>
      </c>
      <c r="BK334" s="224">
        <f>ROUND(I334*H334,2)</f>
        <v>0</v>
      </c>
      <c r="BL334" s="16" t="s">
        <v>179</v>
      </c>
      <c r="BM334" s="223" t="s">
        <v>519</v>
      </c>
    </row>
    <row r="335" s="2" customFormat="1">
      <c r="A335" s="37"/>
      <c r="B335" s="38"/>
      <c r="C335" s="39"/>
      <c r="D335" s="225" t="s">
        <v>181</v>
      </c>
      <c r="E335" s="39"/>
      <c r="F335" s="226" t="s">
        <v>520</v>
      </c>
      <c r="G335" s="39"/>
      <c r="H335" s="39"/>
      <c r="I335" s="227"/>
      <c r="J335" s="39"/>
      <c r="K335" s="39"/>
      <c r="L335" s="43"/>
      <c r="M335" s="228"/>
      <c r="N335" s="229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181</v>
      </c>
      <c r="AU335" s="16" t="s">
        <v>86</v>
      </c>
    </row>
    <row r="336" s="2" customFormat="1">
      <c r="A336" s="37"/>
      <c r="B336" s="38"/>
      <c r="C336" s="39"/>
      <c r="D336" s="230" t="s">
        <v>183</v>
      </c>
      <c r="E336" s="39"/>
      <c r="F336" s="231" t="s">
        <v>521</v>
      </c>
      <c r="G336" s="39"/>
      <c r="H336" s="39"/>
      <c r="I336" s="227"/>
      <c r="J336" s="39"/>
      <c r="K336" s="39"/>
      <c r="L336" s="43"/>
      <c r="M336" s="228"/>
      <c r="N336" s="229"/>
      <c r="O336" s="90"/>
      <c r="P336" s="90"/>
      <c r="Q336" s="90"/>
      <c r="R336" s="90"/>
      <c r="S336" s="90"/>
      <c r="T336" s="91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183</v>
      </c>
      <c r="AU336" s="16" t="s">
        <v>86</v>
      </c>
    </row>
    <row r="337" s="13" customFormat="1">
      <c r="A337" s="13"/>
      <c r="B337" s="232"/>
      <c r="C337" s="233"/>
      <c r="D337" s="225" t="s">
        <v>190</v>
      </c>
      <c r="E337" s="234" t="s">
        <v>130</v>
      </c>
      <c r="F337" s="235" t="s">
        <v>522</v>
      </c>
      <c r="G337" s="233"/>
      <c r="H337" s="236">
        <v>287.03699999999998</v>
      </c>
      <c r="I337" s="237"/>
      <c r="J337" s="233"/>
      <c r="K337" s="233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190</v>
      </c>
      <c r="AU337" s="242" t="s">
        <v>86</v>
      </c>
      <c r="AV337" s="13" t="s">
        <v>86</v>
      </c>
      <c r="AW337" s="13" t="s">
        <v>32</v>
      </c>
      <c r="AX337" s="13" t="s">
        <v>82</v>
      </c>
      <c r="AY337" s="242" t="s">
        <v>172</v>
      </c>
    </row>
    <row r="338" s="2" customFormat="1" ht="16.5" customHeight="1">
      <c r="A338" s="37"/>
      <c r="B338" s="38"/>
      <c r="C338" s="212" t="s">
        <v>523</v>
      </c>
      <c r="D338" s="212" t="s">
        <v>174</v>
      </c>
      <c r="E338" s="213" t="s">
        <v>524</v>
      </c>
      <c r="F338" s="214" t="s">
        <v>525</v>
      </c>
      <c r="G338" s="215" t="s">
        <v>245</v>
      </c>
      <c r="H338" s="216">
        <v>3575.1529999999998</v>
      </c>
      <c r="I338" s="217"/>
      <c r="J338" s="218">
        <f>ROUND(I338*H338,2)</f>
        <v>0</v>
      </c>
      <c r="K338" s="214" t="s">
        <v>178</v>
      </c>
      <c r="L338" s="43"/>
      <c r="M338" s="219" t="s">
        <v>1</v>
      </c>
      <c r="N338" s="220" t="s">
        <v>42</v>
      </c>
      <c r="O338" s="90"/>
      <c r="P338" s="221">
        <f>O338*H338</f>
        <v>0</v>
      </c>
      <c r="Q338" s="221">
        <v>0</v>
      </c>
      <c r="R338" s="221">
        <f>Q338*H338</f>
        <v>0</v>
      </c>
      <c r="S338" s="221">
        <v>0</v>
      </c>
      <c r="T338" s="222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3" t="s">
        <v>179</v>
      </c>
      <c r="AT338" s="223" t="s">
        <v>174</v>
      </c>
      <c r="AU338" s="223" t="s">
        <v>86</v>
      </c>
      <c r="AY338" s="16" t="s">
        <v>172</v>
      </c>
      <c r="BE338" s="224">
        <f>IF(N338="základní",J338,0)</f>
        <v>0</v>
      </c>
      <c r="BF338" s="224">
        <f>IF(N338="snížená",J338,0)</f>
        <v>0</v>
      </c>
      <c r="BG338" s="224">
        <f>IF(N338="zákl. přenesená",J338,0)</f>
        <v>0</v>
      </c>
      <c r="BH338" s="224">
        <f>IF(N338="sníž. přenesená",J338,0)</f>
        <v>0</v>
      </c>
      <c r="BI338" s="224">
        <f>IF(N338="nulová",J338,0)</f>
        <v>0</v>
      </c>
      <c r="BJ338" s="16" t="s">
        <v>82</v>
      </c>
      <c r="BK338" s="224">
        <f>ROUND(I338*H338,2)</f>
        <v>0</v>
      </c>
      <c r="BL338" s="16" t="s">
        <v>179</v>
      </c>
      <c r="BM338" s="223" t="s">
        <v>526</v>
      </c>
    </row>
    <row r="339" s="2" customFormat="1">
      <c r="A339" s="37"/>
      <c r="B339" s="38"/>
      <c r="C339" s="39"/>
      <c r="D339" s="225" t="s">
        <v>181</v>
      </c>
      <c r="E339" s="39"/>
      <c r="F339" s="226" t="s">
        <v>527</v>
      </c>
      <c r="G339" s="39"/>
      <c r="H339" s="39"/>
      <c r="I339" s="227"/>
      <c r="J339" s="39"/>
      <c r="K339" s="39"/>
      <c r="L339" s="43"/>
      <c r="M339" s="228"/>
      <c r="N339" s="229"/>
      <c r="O339" s="90"/>
      <c r="P339" s="90"/>
      <c r="Q339" s="90"/>
      <c r="R339" s="90"/>
      <c r="S339" s="90"/>
      <c r="T339" s="91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181</v>
      </c>
      <c r="AU339" s="16" t="s">
        <v>86</v>
      </c>
    </row>
    <row r="340" s="2" customFormat="1">
      <c r="A340" s="37"/>
      <c r="B340" s="38"/>
      <c r="C340" s="39"/>
      <c r="D340" s="230" t="s">
        <v>183</v>
      </c>
      <c r="E340" s="39"/>
      <c r="F340" s="231" t="s">
        <v>528</v>
      </c>
      <c r="G340" s="39"/>
      <c r="H340" s="39"/>
      <c r="I340" s="227"/>
      <c r="J340" s="39"/>
      <c r="K340" s="39"/>
      <c r="L340" s="43"/>
      <c r="M340" s="228"/>
      <c r="N340" s="229"/>
      <c r="O340" s="90"/>
      <c r="P340" s="90"/>
      <c r="Q340" s="90"/>
      <c r="R340" s="90"/>
      <c r="S340" s="90"/>
      <c r="T340" s="91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183</v>
      </c>
      <c r="AU340" s="16" t="s">
        <v>86</v>
      </c>
    </row>
    <row r="341" s="13" customFormat="1">
      <c r="A341" s="13"/>
      <c r="B341" s="232"/>
      <c r="C341" s="233"/>
      <c r="D341" s="225" t="s">
        <v>190</v>
      </c>
      <c r="E341" s="234" t="s">
        <v>1</v>
      </c>
      <c r="F341" s="235" t="s">
        <v>529</v>
      </c>
      <c r="G341" s="233"/>
      <c r="H341" s="236">
        <v>1148.1479999999999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190</v>
      </c>
      <c r="AU341" s="242" t="s">
        <v>86</v>
      </c>
      <c r="AV341" s="13" t="s">
        <v>86</v>
      </c>
      <c r="AW341" s="13" t="s">
        <v>32</v>
      </c>
      <c r="AX341" s="13" t="s">
        <v>77</v>
      </c>
      <c r="AY341" s="242" t="s">
        <v>172</v>
      </c>
    </row>
    <row r="342" s="13" customFormat="1">
      <c r="A342" s="13"/>
      <c r="B342" s="232"/>
      <c r="C342" s="233"/>
      <c r="D342" s="225" t="s">
        <v>190</v>
      </c>
      <c r="E342" s="234" t="s">
        <v>1</v>
      </c>
      <c r="F342" s="235" t="s">
        <v>530</v>
      </c>
      <c r="G342" s="233"/>
      <c r="H342" s="236">
        <v>2427.0050000000001</v>
      </c>
      <c r="I342" s="237"/>
      <c r="J342" s="233"/>
      <c r="K342" s="233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190</v>
      </c>
      <c r="AU342" s="242" t="s">
        <v>86</v>
      </c>
      <c r="AV342" s="13" t="s">
        <v>86</v>
      </c>
      <c r="AW342" s="13" t="s">
        <v>32</v>
      </c>
      <c r="AX342" s="13" t="s">
        <v>77</v>
      </c>
      <c r="AY342" s="242" t="s">
        <v>172</v>
      </c>
    </row>
    <row r="343" s="14" customFormat="1">
      <c r="A343" s="14"/>
      <c r="B343" s="253"/>
      <c r="C343" s="254"/>
      <c r="D343" s="225" t="s">
        <v>190</v>
      </c>
      <c r="E343" s="255" t="s">
        <v>1</v>
      </c>
      <c r="F343" s="256" t="s">
        <v>269</v>
      </c>
      <c r="G343" s="254"/>
      <c r="H343" s="257">
        <v>3575.1529999999998</v>
      </c>
      <c r="I343" s="258"/>
      <c r="J343" s="254"/>
      <c r="K343" s="254"/>
      <c r="L343" s="259"/>
      <c r="M343" s="260"/>
      <c r="N343" s="261"/>
      <c r="O343" s="261"/>
      <c r="P343" s="261"/>
      <c r="Q343" s="261"/>
      <c r="R343" s="261"/>
      <c r="S343" s="261"/>
      <c r="T343" s="26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3" t="s">
        <v>190</v>
      </c>
      <c r="AU343" s="263" t="s">
        <v>86</v>
      </c>
      <c r="AV343" s="14" t="s">
        <v>179</v>
      </c>
      <c r="AW343" s="14" t="s">
        <v>32</v>
      </c>
      <c r="AX343" s="14" t="s">
        <v>82</v>
      </c>
      <c r="AY343" s="263" t="s">
        <v>172</v>
      </c>
    </row>
    <row r="344" s="2" customFormat="1" ht="16.5" customHeight="1">
      <c r="A344" s="37"/>
      <c r="B344" s="38"/>
      <c r="C344" s="212" t="s">
        <v>531</v>
      </c>
      <c r="D344" s="212" t="s">
        <v>174</v>
      </c>
      <c r="E344" s="213" t="s">
        <v>532</v>
      </c>
      <c r="F344" s="214" t="s">
        <v>533</v>
      </c>
      <c r="G344" s="215" t="s">
        <v>245</v>
      </c>
      <c r="H344" s="216">
        <v>0.47999999999999998</v>
      </c>
      <c r="I344" s="217"/>
      <c r="J344" s="218">
        <f>ROUND(I344*H344,2)</f>
        <v>0</v>
      </c>
      <c r="K344" s="214" t="s">
        <v>178</v>
      </c>
      <c r="L344" s="43"/>
      <c r="M344" s="219" t="s">
        <v>1</v>
      </c>
      <c r="N344" s="220" t="s">
        <v>42</v>
      </c>
      <c r="O344" s="90"/>
      <c r="P344" s="221">
        <f>O344*H344</f>
        <v>0</v>
      </c>
      <c r="Q344" s="221">
        <v>0</v>
      </c>
      <c r="R344" s="221">
        <f>Q344*H344</f>
        <v>0</v>
      </c>
      <c r="S344" s="221">
        <v>0</v>
      </c>
      <c r="T344" s="222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23" t="s">
        <v>179</v>
      </c>
      <c r="AT344" s="223" t="s">
        <v>174</v>
      </c>
      <c r="AU344" s="223" t="s">
        <v>86</v>
      </c>
      <c r="AY344" s="16" t="s">
        <v>172</v>
      </c>
      <c r="BE344" s="224">
        <f>IF(N344="základní",J344,0)</f>
        <v>0</v>
      </c>
      <c r="BF344" s="224">
        <f>IF(N344="snížená",J344,0)</f>
        <v>0</v>
      </c>
      <c r="BG344" s="224">
        <f>IF(N344="zákl. přenesená",J344,0)</f>
        <v>0</v>
      </c>
      <c r="BH344" s="224">
        <f>IF(N344="sníž. přenesená",J344,0)</f>
        <v>0</v>
      </c>
      <c r="BI344" s="224">
        <f>IF(N344="nulová",J344,0)</f>
        <v>0</v>
      </c>
      <c r="BJ344" s="16" t="s">
        <v>82</v>
      </c>
      <c r="BK344" s="224">
        <f>ROUND(I344*H344,2)</f>
        <v>0</v>
      </c>
      <c r="BL344" s="16" t="s">
        <v>179</v>
      </c>
      <c r="BM344" s="223" t="s">
        <v>534</v>
      </c>
    </row>
    <row r="345" s="2" customFormat="1">
      <c r="A345" s="37"/>
      <c r="B345" s="38"/>
      <c r="C345" s="39"/>
      <c r="D345" s="225" t="s">
        <v>181</v>
      </c>
      <c r="E345" s="39"/>
      <c r="F345" s="226" t="s">
        <v>535</v>
      </c>
      <c r="G345" s="39"/>
      <c r="H345" s="39"/>
      <c r="I345" s="227"/>
      <c r="J345" s="39"/>
      <c r="K345" s="39"/>
      <c r="L345" s="43"/>
      <c r="M345" s="228"/>
      <c r="N345" s="229"/>
      <c r="O345" s="90"/>
      <c r="P345" s="90"/>
      <c r="Q345" s="90"/>
      <c r="R345" s="90"/>
      <c r="S345" s="90"/>
      <c r="T345" s="91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181</v>
      </c>
      <c r="AU345" s="16" t="s">
        <v>86</v>
      </c>
    </row>
    <row r="346" s="2" customFormat="1">
      <c r="A346" s="37"/>
      <c r="B346" s="38"/>
      <c r="C346" s="39"/>
      <c r="D346" s="230" t="s">
        <v>183</v>
      </c>
      <c r="E346" s="39"/>
      <c r="F346" s="231" t="s">
        <v>536</v>
      </c>
      <c r="G346" s="39"/>
      <c r="H346" s="39"/>
      <c r="I346" s="227"/>
      <c r="J346" s="39"/>
      <c r="K346" s="39"/>
      <c r="L346" s="43"/>
      <c r="M346" s="228"/>
      <c r="N346" s="229"/>
      <c r="O346" s="90"/>
      <c r="P346" s="90"/>
      <c r="Q346" s="90"/>
      <c r="R346" s="90"/>
      <c r="S346" s="90"/>
      <c r="T346" s="91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183</v>
      </c>
      <c r="AU346" s="16" t="s">
        <v>86</v>
      </c>
    </row>
    <row r="347" s="13" customFormat="1">
      <c r="A347" s="13"/>
      <c r="B347" s="232"/>
      <c r="C347" s="233"/>
      <c r="D347" s="225" t="s">
        <v>190</v>
      </c>
      <c r="E347" s="234" t="s">
        <v>128</v>
      </c>
      <c r="F347" s="235" t="s">
        <v>129</v>
      </c>
      <c r="G347" s="233"/>
      <c r="H347" s="236">
        <v>0.47999999999999998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190</v>
      </c>
      <c r="AU347" s="242" t="s">
        <v>86</v>
      </c>
      <c r="AV347" s="13" t="s">
        <v>86</v>
      </c>
      <c r="AW347" s="13" t="s">
        <v>32</v>
      </c>
      <c r="AX347" s="13" t="s">
        <v>82</v>
      </c>
      <c r="AY347" s="242" t="s">
        <v>172</v>
      </c>
    </row>
    <row r="348" s="2" customFormat="1" ht="16.5" customHeight="1">
      <c r="A348" s="37"/>
      <c r="B348" s="38"/>
      <c r="C348" s="212" t="s">
        <v>537</v>
      </c>
      <c r="D348" s="212" t="s">
        <v>174</v>
      </c>
      <c r="E348" s="213" t="s">
        <v>538</v>
      </c>
      <c r="F348" s="214" t="s">
        <v>539</v>
      </c>
      <c r="G348" s="215" t="s">
        <v>245</v>
      </c>
      <c r="H348" s="216">
        <v>1.9199999999999999</v>
      </c>
      <c r="I348" s="217"/>
      <c r="J348" s="218">
        <f>ROUND(I348*H348,2)</f>
        <v>0</v>
      </c>
      <c r="K348" s="214" t="s">
        <v>178</v>
      </c>
      <c r="L348" s="43"/>
      <c r="M348" s="219" t="s">
        <v>1</v>
      </c>
      <c r="N348" s="220" t="s">
        <v>42</v>
      </c>
      <c r="O348" s="90"/>
      <c r="P348" s="221">
        <f>O348*H348</f>
        <v>0</v>
      </c>
      <c r="Q348" s="221">
        <v>0</v>
      </c>
      <c r="R348" s="221">
        <f>Q348*H348</f>
        <v>0</v>
      </c>
      <c r="S348" s="221">
        <v>0</v>
      </c>
      <c r="T348" s="222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23" t="s">
        <v>179</v>
      </c>
      <c r="AT348" s="223" t="s">
        <v>174</v>
      </c>
      <c r="AU348" s="223" t="s">
        <v>86</v>
      </c>
      <c r="AY348" s="16" t="s">
        <v>172</v>
      </c>
      <c r="BE348" s="224">
        <f>IF(N348="základní",J348,0)</f>
        <v>0</v>
      </c>
      <c r="BF348" s="224">
        <f>IF(N348="snížená",J348,0)</f>
        <v>0</v>
      </c>
      <c r="BG348" s="224">
        <f>IF(N348="zákl. přenesená",J348,0)</f>
        <v>0</v>
      </c>
      <c r="BH348" s="224">
        <f>IF(N348="sníž. přenesená",J348,0)</f>
        <v>0</v>
      </c>
      <c r="BI348" s="224">
        <f>IF(N348="nulová",J348,0)</f>
        <v>0</v>
      </c>
      <c r="BJ348" s="16" t="s">
        <v>82</v>
      </c>
      <c r="BK348" s="224">
        <f>ROUND(I348*H348,2)</f>
        <v>0</v>
      </c>
      <c r="BL348" s="16" t="s">
        <v>179</v>
      </c>
      <c r="BM348" s="223" t="s">
        <v>540</v>
      </c>
    </row>
    <row r="349" s="2" customFormat="1">
      <c r="A349" s="37"/>
      <c r="B349" s="38"/>
      <c r="C349" s="39"/>
      <c r="D349" s="225" t="s">
        <v>181</v>
      </c>
      <c r="E349" s="39"/>
      <c r="F349" s="226" t="s">
        <v>541</v>
      </c>
      <c r="G349" s="39"/>
      <c r="H349" s="39"/>
      <c r="I349" s="227"/>
      <c r="J349" s="39"/>
      <c r="K349" s="39"/>
      <c r="L349" s="43"/>
      <c r="M349" s="228"/>
      <c r="N349" s="229"/>
      <c r="O349" s="90"/>
      <c r="P349" s="90"/>
      <c r="Q349" s="90"/>
      <c r="R349" s="90"/>
      <c r="S349" s="90"/>
      <c r="T349" s="91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181</v>
      </c>
      <c r="AU349" s="16" t="s">
        <v>86</v>
      </c>
    </row>
    <row r="350" s="2" customFormat="1">
      <c r="A350" s="37"/>
      <c r="B350" s="38"/>
      <c r="C350" s="39"/>
      <c r="D350" s="230" t="s">
        <v>183</v>
      </c>
      <c r="E350" s="39"/>
      <c r="F350" s="231" t="s">
        <v>542</v>
      </c>
      <c r="G350" s="39"/>
      <c r="H350" s="39"/>
      <c r="I350" s="227"/>
      <c r="J350" s="39"/>
      <c r="K350" s="39"/>
      <c r="L350" s="43"/>
      <c r="M350" s="228"/>
      <c r="N350" s="229"/>
      <c r="O350" s="90"/>
      <c r="P350" s="90"/>
      <c r="Q350" s="90"/>
      <c r="R350" s="90"/>
      <c r="S350" s="90"/>
      <c r="T350" s="91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183</v>
      </c>
      <c r="AU350" s="16" t="s">
        <v>86</v>
      </c>
    </row>
    <row r="351" s="13" customFormat="1">
      <c r="A351" s="13"/>
      <c r="B351" s="232"/>
      <c r="C351" s="233"/>
      <c r="D351" s="225" t="s">
        <v>190</v>
      </c>
      <c r="E351" s="234" t="s">
        <v>1</v>
      </c>
      <c r="F351" s="235" t="s">
        <v>543</v>
      </c>
      <c r="G351" s="233"/>
      <c r="H351" s="236">
        <v>1.9199999999999999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190</v>
      </c>
      <c r="AU351" s="242" t="s">
        <v>86</v>
      </c>
      <c r="AV351" s="13" t="s">
        <v>86</v>
      </c>
      <c r="AW351" s="13" t="s">
        <v>32</v>
      </c>
      <c r="AX351" s="13" t="s">
        <v>82</v>
      </c>
      <c r="AY351" s="242" t="s">
        <v>172</v>
      </c>
    </row>
    <row r="352" s="2" customFormat="1" ht="16.5" customHeight="1">
      <c r="A352" s="37"/>
      <c r="B352" s="38"/>
      <c r="C352" s="212" t="s">
        <v>544</v>
      </c>
      <c r="D352" s="212" t="s">
        <v>174</v>
      </c>
      <c r="E352" s="213" t="s">
        <v>545</v>
      </c>
      <c r="F352" s="214" t="s">
        <v>546</v>
      </c>
      <c r="G352" s="215" t="s">
        <v>245</v>
      </c>
      <c r="H352" s="216">
        <v>142.76499999999999</v>
      </c>
      <c r="I352" s="217"/>
      <c r="J352" s="218">
        <f>ROUND(I352*H352,2)</f>
        <v>0</v>
      </c>
      <c r="K352" s="214" t="s">
        <v>178</v>
      </c>
      <c r="L352" s="43"/>
      <c r="M352" s="219" t="s">
        <v>1</v>
      </c>
      <c r="N352" s="220" t="s">
        <v>42</v>
      </c>
      <c r="O352" s="90"/>
      <c r="P352" s="221">
        <f>O352*H352</f>
        <v>0</v>
      </c>
      <c r="Q352" s="221">
        <v>0</v>
      </c>
      <c r="R352" s="221">
        <f>Q352*H352</f>
        <v>0</v>
      </c>
      <c r="S352" s="221">
        <v>0</v>
      </c>
      <c r="T352" s="222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23" t="s">
        <v>179</v>
      </c>
      <c r="AT352" s="223" t="s">
        <v>174</v>
      </c>
      <c r="AU352" s="223" t="s">
        <v>86</v>
      </c>
      <c r="AY352" s="16" t="s">
        <v>172</v>
      </c>
      <c r="BE352" s="224">
        <f>IF(N352="základní",J352,0)</f>
        <v>0</v>
      </c>
      <c r="BF352" s="224">
        <f>IF(N352="snížená",J352,0)</f>
        <v>0</v>
      </c>
      <c r="BG352" s="224">
        <f>IF(N352="zákl. přenesená",J352,0)</f>
        <v>0</v>
      </c>
      <c r="BH352" s="224">
        <f>IF(N352="sníž. přenesená",J352,0)</f>
        <v>0</v>
      </c>
      <c r="BI352" s="224">
        <f>IF(N352="nulová",J352,0)</f>
        <v>0</v>
      </c>
      <c r="BJ352" s="16" t="s">
        <v>82</v>
      </c>
      <c r="BK352" s="224">
        <f>ROUND(I352*H352,2)</f>
        <v>0</v>
      </c>
      <c r="BL352" s="16" t="s">
        <v>179</v>
      </c>
      <c r="BM352" s="223" t="s">
        <v>547</v>
      </c>
    </row>
    <row r="353" s="2" customFormat="1">
      <c r="A353" s="37"/>
      <c r="B353" s="38"/>
      <c r="C353" s="39"/>
      <c r="D353" s="225" t="s">
        <v>181</v>
      </c>
      <c r="E353" s="39"/>
      <c r="F353" s="226" t="s">
        <v>300</v>
      </c>
      <c r="G353" s="39"/>
      <c r="H353" s="39"/>
      <c r="I353" s="227"/>
      <c r="J353" s="39"/>
      <c r="K353" s="39"/>
      <c r="L353" s="43"/>
      <c r="M353" s="228"/>
      <c r="N353" s="229"/>
      <c r="O353" s="90"/>
      <c r="P353" s="90"/>
      <c r="Q353" s="90"/>
      <c r="R353" s="90"/>
      <c r="S353" s="90"/>
      <c r="T353" s="91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181</v>
      </c>
      <c r="AU353" s="16" t="s">
        <v>86</v>
      </c>
    </row>
    <row r="354" s="2" customFormat="1">
      <c r="A354" s="37"/>
      <c r="B354" s="38"/>
      <c r="C354" s="39"/>
      <c r="D354" s="230" t="s">
        <v>183</v>
      </c>
      <c r="E354" s="39"/>
      <c r="F354" s="231" t="s">
        <v>548</v>
      </c>
      <c r="G354" s="39"/>
      <c r="H354" s="39"/>
      <c r="I354" s="227"/>
      <c r="J354" s="39"/>
      <c r="K354" s="39"/>
      <c r="L354" s="43"/>
      <c r="M354" s="228"/>
      <c r="N354" s="229"/>
      <c r="O354" s="90"/>
      <c r="P354" s="90"/>
      <c r="Q354" s="90"/>
      <c r="R354" s="90"/>
      <c r="S354" s="90"/>
      <c r="T354" s="91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183</v>
      </c>
      <c r="AU354" s="16" t="s">
        <v>86</v>
      </c>
    </row>
    <row r="355" s="13" customFormat="1">
      <c r="A355" s="13"/>
      <c r="B355" s="232"/>
      <c r="C355" s="233"/>
      <c r="D355" s="225" t="s">
        <v>190</v>
      </c>
      <c r="E355" s="234" t="s">
        <v>134</v>
      </c>
      <c r="F355" s="235" t="s">
        <v>549</v>
      </c>
      <c r="G355" s="233"/>
      <c r="H355" s="236">
        <v>142.76499999999999</v>
      </c>
      <c r="I355" s="237"/>
      <c r="J355" s="233"/>
      <c r="K355" s="233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190</v>
      </c>
      <c r="AU355" s="242" t="s">
        <v>86</v>
      </c>
      <c r="AV355" s="13" t="s">
        <v>86</v>
      </c>
      <c r="AW355" s="13" t="s">
        <v>32</v>
      </c>
      <c r="AX355" s="13" t="s">
        <v>82</v>
      </c>
      <c r="AY355" s="242" t="s">
        <v>172</v>
      </c>
    </row>
    <row r="356" s="2" customFormat="1" ht="24.15" customHeight="1">
      <c r="A356" s="37"/>
      <c r="B356" s="38"/>
      <c r="C356" s="212" t="s">
        <v>550</v>
      </c>
      <c r="D356" s="212" t="s">
        <v>174</v>
      </c>
      <c r="E356" s="213" t="s">
        <v>551</v>
      </c>
      <c r="F356" s="214" t="s">
        <v>552</v>
      </c>
      <c r="G356" s="215" t="s">
        <v>245</v>
      </c>
      <c r="H356" s="216">
        <v>144.27199999999999</v>
      </c>
      <c r="I356" s="217"/>
      <c r="J356" s="218">
        <f>ROUND(I356*H356,2)</f>
        <v>0</v>
      </c>
      <c r="K356" s="214" t="s">
        <v>178</v>
      </c>
      <c r="L356" s="43"/>
      <c r="M356" s="219" t="s">
        <v>1</v>
      </c>
      <c r="N356" s="220" t="s">
        <v>42</v>
      </c>
      <c r="O356" s="90"/>
      <c r="P356" s="221">
        <f>O356*H356</f>
        <v>0</v>
      </c>
      <c r="Q356" s="221">
        <v>0</v>
      </c>
      <c r="R356" s="221">
        <f>Q356*H356</f>
        <v>0</v>
      </c>
      <c r="S356" s="221">
        <v>0</v>
      </c>
      <c r="T356" s="222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23" t="s">
        <v>179</v>
      </c>
      <c r="AT356" s="223" t="s">
        <v>174</v>
      </c>
      <c r="AU356" s="223" t="s">
        <v>86</v>
      </c>
      <c r="AY356" s="16" t="s">
        <v>172</v>
      </c>
      <c r="BE356" s="224">
        <f>IF(N356="základní",J356,0)</f>
        <v>0</v>
      </c>
      <c r="BF356" s="224">
        <f>IF(N356="snížená",J356,0)</f>
        <v>0</v>
      </c>
      <c r="BG356" s="224">
        <f>IF(N356="zákl. přenesená",J356,0)</f>
        <v>0</v>
      </c>
      <c r="BH356" s="224">
        <f>IF(N356="sníž. přenesená",J356,0)</f>
        <v>0</v>
      </c>
      <c r="BI356" s="224">
        <f>IF(N356="nulová",J356,0)</f>
        <v>0</v>
      </c>
      <c r="BJ356" s="16" t="s">
        <v>82</v>
      </c>
      <c r="BK356" s="224">
        <f>ROUND(I356*H356,2)</f>
        <v>0</v>
      </c>
      <c r="BL356" s="16" t="s">
        <v>179</v>
      </c>
      <c r="BM356" s="223" t="s">
        <v>553</v>
      </c>
    </row>
    <row r="357" s="2" customFormat="1">
      <c r="A357" s="37"/>
      <c r="B357" s="38"/>
      <c r="C357" s="39"/>
      <c r="D357" s="225" t="s">
        <v>181</v>
      </c>
      <c r="E357" s="39"/>
      <c r="F357" s="226" t="s">
        <v>554</v>
      </c>
      <c r="G357" s="39"/>
      <c r="H357" s="39"/>
      <c r="I357" s="227"/>
      <c r="J357" s="39"/>
      <c r="K357" s="39"/>
      <c r="L357" s="43"/>
      <c r="M357" s="228"/>
      <c r="N357" s="229"/>
      <c r="O357" s="90"/>
      <c r="P357" s="90"/>
      <c r="Q357" s="90"/>
      <c r="R357" s="90"/>
      <c r="S357" s="90"/>
      <c r="T357" s="91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6" t="s">
        <v>181</v>
      </c>
      <c r="AU357" s="16" t="s">
        <v>86</v>
      </c>
    </row>
    <row r="358" s="2" customFormat="1">
      <c r="A358" s="37"/>
      <c r="B358" s="38"/>
      <c r="C358" s="39"/>
      <c r="D358" s="230" t="s">
        <v>183</v>
      </c>
      <c r="E358" s="39"/>
      <c r="F358" s="231" t="s">
        <v>555</v>
      </c>
      <c r="G358" s="39"/>
      <c r="H358" s="39"/>
      <c r="I358" s="227"/>
      <c r="J358" s="39"/>
      <c r="K358" s="39"/>
      <c r="L358" s="43"/>
      <c r="M358" s="228"/>
      <c r="N358" s="229"/>
      <c r="O358" s="90"/>
      <c r="P358" s="90"/>
      <c r="Q358" s="90"/>
      <c r="R358" s="90"/>
      <c r="S358" s="90"/>
      <c r="T358" s="91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183</v>
      </c>
      <c r="AU358" s="16" t="s">
        <v>86</v>
      </c>
    </row>
    <row r="359" s="13" customFormat="1">
      <c r="A359" s="13"/>
      <c r="B359" s="232"/>
      <c r="C359" s="233"/>
      <c r="D359" s="225" t="s">
        <v>190</v>
      </c>
      <c r="E359" s="234" t="s">
        <v>132</v>
      </c>
      <c r="F359" s="235" t="s">
        <v>556</v>
      </c>
      <c r="G359" s="233"/>
      <c r="H359" s="236">
        <v>144.27199999999999</v>
      </c>
      <c r="I359" s="237"/>
      <c r="J359" s="233"/>
      <c r="K359" s="233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190</v>
      </c>
      <c r="AU359" s="242" t="s">
        <v>86</v>
      </c>
      <c r="AV359" s="13" t="s">
        <v>86</v>
      </c>
      <c r="AW359" s="13" t="s">
        <v>32</v>
      </c>
      <c r="AX359" s="13" t="s">
        <v>82</v>
      </c>
      <c r="AY359" s="242" t="s">
        <v>172</v>
      </c>
    </row>
    <row r="360" s="12" customFormat="1" ht="22.8" customHeight="1">
      <c r="A360" s="12"/>
      <c r="B360" s="196"/>
      <c r="C360" s="197"/>
      <c r="D360" s="198" t="s">
        <v>76</v>
      </c>
      <c r="E360" s="210" t="s">
        <v>557</v>
      </c>
      <c r="F360" s="210" t="s">
        <v>558</v>
      </c>
      <c r="G360" s="197"/>
      <c r="H360" s="197"/>
      <c r="I360" s="200"/>
      <c r="J360" s="211">
        <f>BK360</f>
        <v>0</v>
      </c>
      <c r="K360" s="197"/>
      <c r="L360" s="202"/>
      <c r="M360" s="203"/>
      <c r="N360" s="204"/>
      <c r="O360" s="204"/>
      <c r="P360" s="205">
        <f>SUM(P361:P363)</f>
        <v>0</v>
      </c>
      <c r="Q360" s="204"/>
      <c r="R360" s="205">
        <f>SUM(R361:R363)</f>
        <v>0</v>
      </c>
      <c r="S360" s="204"/>
      <c r="T360" s="206">
        <f>SUM(T361:T363)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7" t="s">
        <v>82</v>
      </c>
      <c r="AT360" s="208" t="s">
        <v>76</v>
      </c>
      <c r="AU360" s="208" t="s">
        <v>82</v>
      </c>
      <c r="AY360" s="207" t="s">
        <v>172</v>
      </c>
      <c r="BK360" s="209">
        <f>SUM(BK361:BK363)</f>
        <v>0</v>
      </c>
    </row>
    <row r="361" s="2" customFormat="1" ht="16.5" customHeight="1">
      <c r="A361" s="37"/>
      <c r="B361" s="38"/>
      <c r="C361" s="212" t="s">
        <v>559</v>
      </c>
      <c r="D361" s="212" t="s">
        <v>174</v>
      </c>
      <c r="E361" s="213" t="s">
        <v>560</v>
      </c>
      <c r="F361" s="214" t="s">
        <v>561</v>
      </c>
      <c r="G361" s="215" t="s">
        <v>245</v>
      </c>
      <c r="H361" s="216">
        <v>347.47899999999998</v>
      </c>
      <c r="I361" s="217"/>
      <c r="J361" s="218">
        <f>ROUND(I361*H361,2)</f>
        <v>0</v>
      </c>
      <c r="K361" s="214" t="s">
        <v>178</v>
      </c>
      <c r="L361" s="43"/>
      <c r="M361" s="219" t="s">
        <v>1</v>
      </c>
      <c r="N361" s="220" t="s">
        <v>42</v>
      </c>
      <c r="O361" s="90"/>
      <c r="P361" s="221">
        <f>O361*H361</f>
        <v>0</v>
      </c>
      <c r="Q361" s="221">
        <v>0</v>
      </c>
      <c r="R361" s="221">
        <f>Q361*H361</f>
        <v>0</v>
      </c>
      <c r="S361" s="221">
        <v>0</v>
      </c>
      <c r="T361" s="222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23" t="s">
        <v>179</v>
      </c>
      <c r="AT361" s="223" t="s">
        <v>174</v>
      </c>
      <c r="AU361" s="223" t="s">
        <v>86</v>
      </c>
      <c r="AY361" s="16" t="s">
        <v>172</v>
      </c>
      <c r="BE361" s="224">
        <f>IF(N361="základní",J361,0)</f>
        <v>0</v>
      </c>
      <c r="BF361" s="224">
        <f>IF(N361="snížená",J361,0)</f>
        <v>0</v>
      </c>
      <c r="BG361" s="224">
        <f>IF(N361="zákl. přenesená",J361,0)</f>
        <v>0</v>
      </c>
      <c r="BH361" s="224">
        <f>IF(N361="sníž. přenesená",J361,0)</f>
        <v>0</v>
      </c>
      <c r="BI361" s="224">
        <f>IF(N361="nulová",J361,0)</f>
        <v>0</v>
      </c>
      <c r="BJ361" s="16" t="s">
        <v>82</v>
      </c>
      <c r="BK361" s="224">
        <f>ROUND(I361*H361,2)</f>
        <v>0</v>
      </c>
      <c r="BL361" s="16" t="s">
        <v>179</v>
      </c>
      <c r="BM361" s="223" t="s">
        <v>562</v>
      </c>
    </row>
    <row r="362" s="2" customFormat="1">
      <c r="A362" s="37"/>
      <c r="B362" s="38"/>
      <c r="C362" s="39"/>
      <c r="D362" s="225" t="s">
        <v>181</v>
      </c>
      <c r="E362" s="39"/>
      <c r="F362" s="226" t="s">
        <v>563</v>
      </c>
      <c r="G362" s="39"/>
      <c r="H362" s="39"/>
      <c r="I362" s="227"/>
      <c r="J362" s="39"/>
      <c r="K362" s="39"/>
      <c r="L362" s="43"/>
      <c r="M362" s="228"/>
      <c r="N362" s="229"/>
      <c r="O362" s="90"/>
      <c r="P362" s="90"/>
      <c r="Q362" s="90"/>
      <c r="R362" s="90"/>
      <c r="S362" s="90"/>
      <c r="T362" s="91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181</v>
      </c>
      <c r="AU362" s="16" t="s">
        <v>86</v>
      </c>
    </row>
    <row r="363" s="2" customFormat="1">
      <c r="A363" s="37"/>
      <c r="B363" s="38"/>
      <c r="C363" s="39"/>
      <c r="D363" s="230" t="s">
        <v>183</v>
      </c>
      <c r="E363" s="39"/>
      <c r="F363" s="231" t="s">
        <v>564</v>
      </c>
      <c r="G363" s="39"/>
      <c r="H363" s="39"/>
      <c r="I363" s="227"/>
      <c r="J363" s="39"/>
      <c r="K363" s="39"/>
      <c r="L363" s="43"/>
      <c r="M363" s="228"/>
      <c r="N363" s="229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183</v>
      </c>
      <c r="AU363" s="16" t="s">
        <v>86</v>
      </c>
    </row>
    <row r="364" s="12" customFormat="1" ht="25.92" customHeight="1">
      <c r="A364" s="12"/>
      <c r="B364" s="196"/>
      <c r="C364" s="197"/>
      <c r="D364" s="198" t="s">
        <v>76</v>
      </c>
      <c r="E364" s="199" t="s">
        <v>565</v>
      </c>
      <c r="F364" s="199" t="s">
        <v>566</v>
      </c>
      <c r="G364" s="197"/>
      <c r="H364" s="197"/>
      <c r="I364" s="200"/>
      <c r="J364" s="201">
        <f>BK364</f>
        <v>0</v>
      </c>
      <c r="K364" s="197"/>
      <c r="L364" s="202"/>
      <c r="M364" s="203"/>
      <c r="N364" s="204"/>
      <c r="O364" s="204"/>
      <c r="P364" s="205">
        <f>P365</f>
        <v>0</v>
      </c>
      <c r="Q364" s="204"/>
      <c r="R364" s="205">
        <f>R365</f>
        <v>0.017732999999999999</v>
      </c>
      <c r="S364" s="204"/>
      <c r="T364" s="206">
        <f>T365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07" t="s">
        <v>86</v>
      </c>
      <c r="AT364" s="208" t="s">
        <v>76</v>
      </c>
      <c r="AU364" s="208" t="s">
        <v>77</v>
      </c>
      <c r="AY364" s="207" t="s">
        <v>172</v>
      </c>
      <c r="BK364" s="209">
        <f>BK365</f>
        <v>0</v>
      </c>
    </row>
    <row r="365" s="12" customFormat="1" ht="22.8" customHeight="1">
      <c r="A365" s="12"/>
      <c r="B365" s="196"/>
      <c r="C365" s="197"/>
      <c r="D365" s="198" t="s">
        <v>76</v>
      </c>
      <c r="E365" s="210" t="s">
        <v>567</v>
      </c>
      <c r="F365" s="210" t="s">
        <v>568</v>
      </c>
      <c r="G365" s="197"/>
      <c r="H365" s="197"/>
      <c r="I365" s="200"/>
      <c r="J365" s="211">
        <f>BK365</f>
        <v>0</v>
      </c>
      <c r="K365" s="197"/>
      <c r="L365" s="202"/>
      <c r="M365" s="203"/>
      <c r="N365" s="204"/>
      <c r="O365" s="204"/>
      <c r="P365" s="205">
        <f>SUM(P366:P371)</f>
        <v>0</v>
      </c>
      <c r="Q365" s="204"/>
      <c r="R365" s="205">
        <f>SUM(R366:R371)</f>
        <v>0.017732999999999999</v>
      </c>
      <c r="S365" s="204"/>
      <c r="T365" s="206">
        <f>SUM(T366:T371)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7" t="s">
        <v>86</v>
      </c>
      <c r="AT365" s="208" t="s">
        <v>76</v>
      </c>
      <c r="AU365" s="208" t="s">
        <v>82</v>
      </c>
      <c r="AY365" s="207" t="s">
        <v>172</v>
      </c>
      <c r="BK365" s="209">
        <f>SUM(BK366:BK371)</f>
        <v>0</v>
      </c>
    </row>
    <row r="366" s="2" customFormat="1" ht="24.9" customHeight="1">
      <c r="A366" s="37"/>
      <c r="B366" s="38"/>
      <c r="C366" s="212" t="s">
        <v>569</v>
      </c>
      <c r="D366" s="212" t="s">
        <v>174</v>
      </c>
      <c r="E366" s="213" t="s">
        <v>570</v>
      </c>
      <c r="F366" s="214" t="s">
        <v>571</v>
      </c>
      <c r="G366" s="215" t="s">
        <v>177</v>
      </c>
      <c r="H366" s="216">
        <v>51.399999999999999</v>
      </c>
      <c r="I366" s="217"/>
      <c r="J366" s="218">
        <f>ROUND(I366*H366,2)</f>
        <v>0</v>
      </c>
      <c r="K366" s="214" t="s">
        <v>1</v>
      </c>
      <c r="L366" s="43"/>
      <c r="M366" s="219" t="s">
        <v>1</v>
      </c>
      <c r="N366" s="220" t="s">
        <v>42</v>
      </c>
      <c r="O366" s="90"/>
      <c r="P366" s="221">
        <f>O366*H366</f>
        <v>0</v>
      </c>
      <c r="Q366" s="221">
        <v>0</v>
      </c>
      <c r="R366" s="221">
        <f>Q366*H366</f>
        <v>0</v>
      </c>
      <c r="S366" s="221">
        <v>0</v>
      </c>
      <c r="T366" s="222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23" t="s">
        <v>276</v>
      </c>
      <c r="AT366" s="223" t="s">
        <v>174</v>
      </c>
      <c r="AU366" s="223" t="s">
        <v>86</v>
      </c>
      <c r="AY366" s="16" t="s">
        <v>172</v>
      </c>
      <c r="BE366" s="224">
        <f>IF(N366="základní",J366,0)</f>
        <v>0</v>
      </c>
      <c r="BF366" s="224">
        <f>IF(N366="snížená",J366,0)</f>
        <v>0</v>
      </c>
      <c r="BG366" s="224">
        <f>IF(N366="zákl. přenesená",J366,0)</f>
        <v>0</v>
      </c>
      <c r="BH366" s="224">
        <f>IF(N366="sníž. přenesená",J366,0)</f>
        <v>0</v>
      </c>
      <c r="BI366" s="224">
        <f>IF(N366="nulová",J366,0)</f>
        <v>0</v>
      </c>
      <c r="BJ366" s="16" t="s">
        <v>82</v>
      </c>
      <c r="BK366" s="224">
        <f>ROUND(I366*H366,2)</f>
        <v>0</v>
      </c>
      <c r="BL366" s="16" t="s">
        <v>276</v>
      </c>
      <c r="BM366" s="223" t="s">
        <v>572</v>
      </c>
    </row>
    <row r="367" s="2" customFormat="1">
      <c r="A367" s="37"/>
      <c r="B367" s="38"/>
      <c r="C367" s="39"/>
      <c r="D367" s="225" t="s">
        <v>181</v>
      </c>
      <c r="E367" s="39"/>
      <c r="F367" s="226" t="s">
        <v>571</v>
      </c>
      <c r="G367" s="39"/>
      <c r="H367" s="39"/>
      <c r="I367" s="227"/>
      <c r="J367" s="39"/>
      <c r="K367" s="39"/>
      <c r="L367" s="43"/>
      <c r="M367" s="228"/>
      <c r="N367" s="229"/>
      <c r="O367" s="90"/>
      <c r="P367" s="90"/>
      <c r="Q367" s="90"/>
      <c r="R367" s="90"/>
      <c r="S367" s="90"/>
      <c r="T367" s="91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6" t="s">
        <v>181</v>
      </c>
      <c r="AU367" s="16" t="s">
        <v>86</v>
      </c>
    </row>
    <row r="368" s="13" customFormat="1">
      <c r="A368" s="13"/>
      <c r="B368" s="232"/>
      <c r="C368" s="233"/>
      <c r="D368" s="225" t="s">
        <v>190</v>
      </c>
      <c r="E368" s="234" t="s">
        <v>98</v>
      </c>
      <c r="F368" s="235" t="s">
        <v>573</v>
      </c>
      <c r="G368" s="233"/>
      <c r="H368" s="236">
        <v>51.399999999999999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190</v>
      </c>
      <c r="AU368" s="242" t="s">
        <v>86</v>
      </c>
      <c r="AV368" s="13" t="s">
        <v>86</v>
      </c>
      <c r="AW368" s="13" t="s">
        <v>32</v>
      </c>
      <c r="AX368" s="13" t="s">
        <v>82</v>
      </c>
      <c r="AY368" s="242" t="s">
        <v>172</v>
      </c>
    </row>
    <row r="369" s="2" customFormat="1" ht="16.5" customHeight="1">
      <c r="A369" s="37"/>
      <c r="B369" s="38"/>
      <c r="C369" s="243" t="s">
        <v>574</v>
      </c>
      <c r="D369" s="243" t="s">
        <v>242</v>
      </c>
      <c r="E369" s="244" t="s">
        <v>575</v>
      </c>
      <c r="F369" s="245" t="s">
        <v>576</v>
      </c>
      <c r="G369" s="246" t="s">
        <v>177</v>
      </c>
      <c r="H369" s="247">
        <v>59.109999999999999</v>
      </c>
      <c r="I369" s="248"/>
      <c r="J369" s="249">
        <f>ROUND(I369*H369,2)</f>
        <v>0</v>
      </c>
      <c r="K369" s="245" t="s">
        <v>178</v>
      </c>
      <c r="L369" s="250"/>
      <c r="M369" s="251" t="s">
        <v>1</v>
      </c>
      <c r="N369" s="252" t="s">
        <v>42</v>
      </c>
      <c r="O369" s="90"/>
      <c r="P369" s="221">
        <f>O369*H369</f>
        <v>0</v>
      </c>
      <c r="Q369" s="221">
        <v>0.00029999999999999997</v>
      </c>
      <c r="R369" s="221">
        <f>Q369*H369</f>
        <v>0.017732999999999999</v>
      </c>
      <c r="S369" s="221">
        <v>0</v>
      </c>
      <c r="T369" s="222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23" t="s">
        <v>380</v>
      </c>
      <c r="AT369" s="223" t="s">
        <v>242</v>
      </c>
      <c r="AU369" s="223" t="s">
        <v>86</v>
      </c>
      <c r="AY369" s="16" t="s">
        <v>172</v>
      </c>
      <c r="BE369" s="224">
        <f>IF(N369="základní",J369,0)</f>
        <v>0</v>
      </c>
      <c r="BF369" s="224">
        <f>IF(N369="snížená",J369,0)</f>
        <v>0</v>
      </c>
      <c r="BG369" s="224">
        <f>IF(N369="zákl. přenesená",J369,0)</f>
        <v>0</v>
      </c>
      <c r="BH369" s="224">
        <f>IF(N369="sníž. přenesená",J369,0)</f>
        <v>0</v>
      </c>
      <c r="BI369" s="224">
        <f>IF(N369="nulová",J369,0)</f>
        <v>0</v>
      </c>
      <c r="BJ369" s="16" t="s">
        <v>82</v>
      </c>
      <c r="BK369" s="224">
        <f>ROUND(I369*H369,2)</f>
        <v>0</v>
      </c>
      <c r="BL369" s="16" t="s">
        <v>276</v>
      </c>
      <c r="BM369" s="223" t="s">
        <v>577</v>
      </c>
    </row>
    <row r="370" s="2" customFormat="1">
      <c r="A370" s="37"/>
      <c r="B370" s="38"/>
      <c r="C370" s="39"/>
      <c r="D370" s="225" t="s">
        <v>181</v>
      </c>
      <c r="E370" s="39"/>
      <c r="F370" s="226" t="s">
        <v>576</v>
      </c>
      <c r="G370" s="39"/>
      <c r="H370" s="39"/>
      <c r="I370" s="227"/>
      <c r="J370" s="39"/>
      <c r="K370" s="39"/>
      <c r="L370" s="43"/>
      <c r="M370" s="228"/>
      <c r="N370" s="229"/>
      <c r="O370" s="90"/>
      <c r="P370" s="90"/>
      <c r="Q370" s="90"/>
      <c r="R370" s="90"/>
      <c r="S370" s="90"/>
      <c r="T370" s="91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6" t="s">
        <v>181</v>
      </c>
      <c r="AU370" s="16" t="s">
        <v>86</v>
      </c>
    </row>
    <row r="371" s="13" customFormat="1">
      <c r="A371" s="13"/>
      <c r="B371" s="232"/>
      <c r="C371" s="233"/>
      <c r="D371" s="225" t="s">
        <v>190</v>
      </c>
      <c r="E371" s="234" t="s">
        <v>1</v>
      </c>
      <c r="F371" s="235" t="s">
        <v>578</v>
      </c>
      <c r="G371" s="233"/>
      <c r="H371" s="236">
        <v>59.109999999999999</v>
      </c>
      <c r="I371" s="237"/>
      <c r="J371" s="233"/>
      <c r="K371" s="233"/>
      <c r="L371" s="238"/>
      <c r="M371" s="239"/>
      <c r="N371" s="240"/>
      <c r="O371" s="240"/>
      <c r="P371" s="240"/>
      <c r="Q371" s="240"/>
      <c r="R371" s="240"/>
      <c r="S371" s="240"/>
      <c r="T371" s="24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2" t="s">
        <v>190</v>
      </c>
      <c r="AU371" s="242" t="s">
        <v>86</v>
      </c>
      <c r="AV371" s="13" t="s">
        <v>86</v>
      </c>
      <c r="AW371" s="13" t="s">
        <v>32</v>
      </c>
      <c r="AX371" s="13" t="s">
        <v>82</v>
      </c>
      <c r="AY371" s="242" t="s">
        <v>172</v>
      </c>
    </row>
    <row r="372" s="12" customFormat="1" ht="25.92" customHeight="1">
      <c r="A372" s="12"/>
      <c r="B372" s="196"/>
      <c r="C372" s="197"/>
      <c r="D372" s="198" t="s">
        <v>76</v>
      </c>
      <c r="E372" s="199" t="s">
        <v>579</v>
      </c>
      <c r="F372" s="199" t="s">
        <v>580</v>
      </c>
      <c r="G372" s="197"/>
      <c r="H372" s="197"/>
      <c r="I372" s="200"/>
      <c r="J372" s="201">
        <f>BK372</f>
        <v>0</v>
      </c>
      <c r="K372" s="197"/>
      <c r="L372" s="202"/>
      <c r="M372" s="203"/>
      <c r="N372" s="204"/>
      <c r="O372" s="204"/>
      <c r="P372" s="205">
        <f>P373+SUM(P374:P378)+P397+P416+P419+P422</f>
        <v>0</v>
      </c>
      <c r="Q372" s="204"/>
      <c r="R372" s="205">
        <f>R373+SUM(R374:R378)+R397+R416+R419+R422</f>
        <v>0</v>
      </c>
      <c r="S372" s="204"/>
      <c r="T372" s="206">
        <f>T373+SUM(T374:T378)+T397+T416+T419+T422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07" t="s">
        <v>101</v>
      </c>
      <c r="AT372" s="208" t="s">
        <v>76</v>
      </c>
      <c r="AU372" s="208" t="s">
        <v>77</v>
      </c>
      <c r="AY372" s="207" t="s">
        <v>172</v>
      </c>
      <c r="BK372" s="209">
        <f>BK373+SUM(BK374:BK378)+BK397+BK416+BK419+BK422</f>
        <v>0</v>
      </c>
    </row>
    <row r="373" s="2" customFormat="1" ht="16.5" customHeight="1">
      <c r="A373" s="37"/>
      <c r="B373" s="38"/>
      <c r="C373" s="212" t="s">
        <v>581</v>
      </c>
      <c r="D373" s="212" t="s">
        <v>174</v>
      </c>
      <c r="E373" s="213" t="s">
        <v>582</v>
      </c>
      <c r="F373" s="214" t="s">
        <v>583</v>
      </c>
      <c r="G373" s="215" t="s">
        <v>584</v>
      </c>
      <c r="H373" s="216">
        <v>3</v>
      </c>
      <c r="I373" s="217"/>
      <c r="J373" s="218">
        <f>ROUND(I373*H373,2)</f>
        <v>0</v>
      </c>
      <c r="K373" s="214" t="s">
        <v>1</v>
      </c>
      <c r="L373" s="43"/>
      <c r="M373" s="219" t="s">
        <v>1</v>
      </c>
      <c r="N373" s="220" t="s">
        <v>42</v>
      </c>
      <c r="O373" s="90"/>
      <c r="P373" s="221">
        <f>O373*H373</f>
        <v>0</v>
      </c>
      <c r="Q373" s="221">
        <v>0</v>
      </c>
      <c r="R373" s="221">
        <f>Q373*H373</f>
        <v>0</v>
      </c>
      <c r="S373" s="221">
        <v>0</v>
      </c>
      <c r="T373" s="222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23" t="s">
        <v>585</v>
      </c>
      <c r="AT373" s="223" t="s">
        <v>174</v>
      </c>
      <c r="AU373" s="223" t="s">
        <v>82</v>
      </c>
      <c r="AY373" s="16" t="s">
        <v>172</v>
      </c>
      <c r="BE373" s="224">
        <f>IF(N373="základní",J373,0)</f>
        <v>0</v>
      </c>
      <c r="BF373" s="224">
        <f>IF(N373="snížená",J373,0)</f>
        <v>0</v>
      </c>
      <c r="BG373" s="224">
        <f>IF(N373="zákl. přenesená",J373,0)</f>
        <v>0</v>
      </c>
      <c r="BH373" s="224">
        <f>IF(N373="sníž. přenesená",J373,0)</f>
        <v>0</v>
      </c>
      <c r="BI373" s="224">
        <f>IF(N373="nulová",J373,0)</f>
        <v>0</v>
      </c>
      <c r="BJ373" s="16" t="s">
        <v>82</v>
      </c>
      <c r="BK373" s="224">
        <f>ROUND(I373*H373,2)</f>
        <v>0</v>
      </c>
      <c r="BL373" s="16" t="s">
        <v>585</v>
      </c>
      <c r="BM373" s="223" t="s">
        <v>586</v>
      </c>
    </row>
    <row r="374" s="2" customFormat="1">
      <c r="A374" s="37"/>
      <c r="B374" s="38"/>
      <c r="C374" s="39"/>
      <c r="D374" s="225" t="s">
        <v>181</v>
      </c>
      <c r="E374" s="39"/>
      <c r="F374" s="226" t="s">
        <v>587</v>
      </c>
      <c r="G374" s="39"/>
      <c r="H374" s="39"/>
      <c r="I374" s="227"/>
      <c r="J374" s="39"/>
      <c r="K374" s="39"/>
      <c r="L374" s="43"/>
      <c r="M374" s="228"/>
      <c r="N374" s="229"/>
      <c r="O374" s="90"/>
      <c r="P374" s="90"/>
      <c r="Q374" s="90"/>
      <c r="R374" s="90"/>
      <c r="S374" s="90"/>
      <c r="T374" s="91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181</v>
      </c>
      <c r="AU374" s="16" t="s">
        <v>82</v>
      </c>
    </row>
    <row r="375" s="2" customFormat="1" ht="16.5" customHeight="1">
      <c r="A375" s="37"/>
      <c r="B375" s="38"/>
      <c r="C375" s="212" t="s">
        <v>588</v>
      </c>
      <c r="D375" s="212" t="s">
        <v>174</v>
      </c>
      <c r="E375" s="213" t="s">
        <v>589</v>
      </c>
      <c r="F375" s="214" t="s">
        <v>590</v>
      </c>
      <c r="G375" s="215" t="s">
        <v>591</v>
      </c>
      <c r="H375" s="216">
        <v>2</v>
      </c>
      <c r="I375" s="217"/>
      <c r="J375" s="218">
        <f>ROUND(I375*H375,2)</f>
        <v>0</v>
      </c>
      <c r="K375" s="214" t="s">
        <v>1</v>
      </c>
      <c r="L375" s="43"/>
      <c r="M375" s="219" t="s">
        <v>1</v>
      </c>
      <c r="N375" s="220" t="s">
        <v>42</v>
      </c>
      <c r="O375" s="90"/>
      <c r="P375" s="221">
        <f>O375*H375</f>
        <v>0</v>
      </c>
      <c r="Q375" s="221">
        <v>0</v>
      </c>
      <c r="R375" s="221">
        <f>Q375*H375</f>
        <v>0</v>
      </c>
      <c r="S375" s="221">
        <v>0</v>
      </c>
      <c r="T375" s="222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23" t="s">
        <v>585</v>
      </c>
      <c r="AT375" s="223" t="s">
        <v>174</v>
      </c>
      <c r="AU375" s="223" t="s">
        <v>82</v>
      </c>
      <c r="AY375" s="16" t="s">
        <v>172</v>
      </c>
      <c r="BE375" s="224">
        <f>IF(N375="základní",J375,0)</f>
        <v>0</v>
      </c>
      <c r="BF375" s="224">
        <f>IF(N375="snížená",J375,0)</f>
        <v>0</v>
      </c>
      <c r="BG375" s="224">
        <f>IF(N375="zákl. přenesená",J375,0)</f>
        <v>0</v>
      </c>
      <c r="BH375" s="224">
        <f>IF(N375="sníž. přenesená",J375,0)</f>
        <v>0</v>
      </c>
      <c r="BI375" s="224">
        <f>IF(N375="nulová",J375,0)</f>
        <v>0</v>
      </c>
      <c r="BJ375" s="16" t="s">
        <v>82</v>
      </c>
      <c r="BK375" s="224">
        <f>ROUND(I375*H375,2)</f>
        <v>0</v>
      </c>
      <c r="BL375" s="16" t="s">
        <v>585</v>
      </c>
      <c r="BM375" s="223" t="s">
        <v>592</v>
      </c>
    </row>
    <row r="376" s="2" customFormat="1">
      <c r="A376" s="37"/>
      <c r="B376" s="38"/>
      <c r="C376" s="39"/>
      <c r="D376" s="225" t="s">
        <v>181</v>
      </c>
      <c r="E376" s="39"/>
      <c r="F376" s="226" t="s">
        <v>590</v>
      </c>
      <c r="G376" s="39"/>
      <c r="H376" s="39"/>
      <c r="I376" s="227"/>
      <c r="J376" s="39"/>
      <c r="K376" s="39"/>
      <c r="L376" s="43"/>
      <c r="M376" s="228"/>
      <c r="N376" s="229"/>
      <c r="O376" s="90"/>
      <c r="P376" s="90"/>
      <c r="Q376" s="90"/>
      <c r="R376" s="90"/>
      <c r="S376" s="90"/>
      <c r="T376" s="91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181</v>
      </c>
      <c r="AU376" s="16" t="s">
        <v>82</v>
      </c>
    </row>
    <row r="377" s="2" customFormat="1">
      <c r="A377" s="37"/>
      <c r="B377" s="38"/>
      <c r="C377" s="39"/>
      <c r="D377" s="225" t="s">
        <v>384</v>
      </c>
      <c r="E377" s="39"/>
      <c r="F377" s="264" t="s">
        <v>593</v>
      </c>
      <c r="G377" s="39"/>
      <c r="H377" s="39"/>
      <c r="I377" s="227"/>
      <c r="J377" s="39"/>
      <c r="K377" s="39"/>
      <c r="L377" s="43"/>
      <c r="M377" s="228"/>
      <c r="N377" s="229"/>
      <c r="O377" s="90"/>
      <c r="P377" s="90"/>
      <c r="Q377" s="90"/>
      <c r="R377" s="90"/>
      <c r="S377" s="90"/>
      <c r="T377" s="91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6" t="s">
        <v>384</v>
      </c>
      <c r="AU377" s="16" t="s">
        <v>82</v>
      </c>
    </row>
    <row r="378" s="12" customFormat="1" ht="22.8" customHeight="1">
      <c r="A378" s="12"/>
      <c r="B378" s="196"/>
      <c r="C378" s="197"/>
      <c r="D378" s="198" t="s">
        <v>76</v>
      </c>
      <c r="E378" s="210" t="s">
        <v>594</v>
      </c>
      <c r="F378" s="210" t="s">
        <v>595</v>
      </c>
      <c r="G378" s="197"/>
      <c r="H378" s="197"/>
      <c r="I378" s="200"/>
      <c r="J378" s="211">
        <f>BK378</f>
        <v>0</v>
      </c>
      <c r="K378" s="197"/>
      <c r="L378" s="202"/>
      <c r="M378" s="203"/>
      <c r="N378" s="204"/>
      <c r="O378" s="204"/>
      <c r="P378" s="205">
        <f>SUM(P379:P396)</f>
        <v>0</v>
      </c>
      <c r="Q378" s="204"/>
      <c r="R378" s="205">
        <f>SUM(R379:R396)</f>
        <v>0</v>
      </c>
      <c r="S378" s="204"/>
      <c r="T378" s="206">
        <f>SUM(T379:T396)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07" t="s">
        <v>101</v>
      </c>
      <c r="AT378" s="208" t="s">
        <v>76</v>
      </c>
      <c r="AU378" s="208" t="s">
        <v>82</v>
      </c>
      <c r="AY378" s="207" t="s">
        <v>172</v>
      </c>
      <c r="BK378" s="209">
        <f>SUM(BK379:BK396)</f>
        <v>0</v>
      </c>
    </row>
    <row r="379" s="2" customFormat="1" ht="16.5" customHeight="1">
      <c r="A379" s="37"/>
      <c r="B379" s="38"/>
      <c r="C379" s="212" t="s">
        <v>596</v>
      </c>
      <c r="D379" s="212" t="s">
        <v>174</v>
      </c>
      <c r="E379" s="213" t="s">
        <v>597</v>
      </c>
      <c r="F379" s="214" t="s">
        <v>598</v>
      </c>
      <c r="G379" s="215" t="s">
        <v>599</v>
      </c>
      <c r="H379" s="216">
        <v>1</v>
      </c>
      <c r="I379" s="217"/>
      <c r="J379" s="218">
        <f>ROUND(I379*H379,2)</f>
        <v>0</v>
      </c>
      <c r="K379" s="214" t="s">
        <v>178</v>
      </c>
      <c r="L379" s="43"/>
      <c r="M379" s="219" t="s">
        <v>1</v>
      </c>
      <c r="N379" s="220" t="s">
        <v>42</v>
      </c>
      <c r="O379" s="90"/>
      <c r="P379" s="221">
        <f>O379*H379</f>
        <v>0</v>
      </c>
      <c r="Q379" s="221">
        <v>0</v>
      </c>
      <c r="R379" s="221">
        <f>Q379*H379</f>
        <v>0</v>
      </c>
      <c r="S379" s="221">
        <v>0</v>
      </c>
      <c r="T379" s="222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23" t="s">
        <v>585</v>
      </c>
      <c r="AT379" s="223" t="s">
        <v>174</v>
      </c>
      <c r="AU379" s="223" t="s">
        <v>86</v>
      </c>
      <c r="AY379" s="16" t="s">
        <v>172</v>
      </c>
      <c r="BE379" s="224">
        <f>IF(N379="základní",J379,0)</f>
        <v>0</v>
      </c>
      <c r="BF379" s="224">
        <f>IF(N379="snížená",J379,0)</f>
        <v>0</v>
      </c>
      <c r="BG379" s="224">
        <f>IF(N379="zákl. přenesená",J379,0)</f>
        <v>0</v>
      </c>
      <c r="BH379" s="224">
        <f>IF(N379="sníž. přenesená",J379,0)</f>
        <v>0</v>
      </c>
      <c r="BI379" s="224">
        <f>IF(N379="nulová",J379,0)</f>
        <v>0</v>
      </c>
      <c r="BJ379" s="16" t="s">
        <v>82</v>
      </c>
      <c r="BK379" s="224">
        <f>ROUND(I379*H379,2)</f>
        <v>0</v>
      </c>
      <c r="BL379" s="16" t="s">
        <v>585</v>
      </c>
      <c r="BM379" s="223" t="s">
        <v>600</v>
      </c>
    </row>
    <row r="380" s="2" customFormat="1">
      <c r="A380" s="37"/>
      <c r="B380" s="38"/>
      <c r="C380" s="39"/>
      <c r="D380" s="225" t="s">
        <v>181</v>
      </c>
      <c r="E380" s="39"/>
      <c r="F380" s="226" t="s">
        <v>598</v>
      </c>
      <c r="G380" s="39"/>
      <c r="H380" s="39"/>
      <c r="I380" s="227"/>
      <c r="J380" s="39"/>
      <c r="K380" s="39"/>
      <c r="L380" s="43"/>
      <c r="M380" s="228"/>
      <c r="N380" s="229"/>
      <c r="O380" s="90"/>
      <c r="P380" s="90"/>
      <c r="Q380" s="90"/>
      <c r="R380" s="90"/>
      <c r="S380" s="90"/>
      <c r="T380" s="91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6" t="s">
        <v>181</v>
      </c>
      <c r="AU380" s="16" t="s">
        <v>86</v>
      </c>
    </row>
    <row r="381" s="2" customFormat="1">
      <c r="A381" s="37"/>
      <c r="B381" s="38"/>
      <c r="C381" s="39"/>
      <c r="D381" s="230" t="s">
        <v>183</v>
      </c>
      <c r="E381" s="39"/>
      <c r="F381" s="231" t="s">
        <v>601</v>
      </c>
      <c r="G381" s="39"/>
      <c r="H381" s="39"/>
      <c r="I381" s="227"/>
      <c r="J381" s="39"/>
      <c r="K381" s="39"/>
      <c r="L381" s="43"/>
      <c r="M381" s="228"/>
      <c r="N381" s="229"/>
      <c r="O381" s="90"/>
      <c r="P381" s="90"/>
      <c r="Q381" s="90"/>
      <c r="R381" s="90"/>
      <c r="S381" s="90"/>
      <c r="T381" s="91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183</v>
      </c>
      <c r="AU381" s="16" t="s">
        <v>86</v>
      </c>
    </row>
    <row r="382" s="2" customFormat="1" ht="16.5" customHeight="1">
      <c r="A382" s="37"/>
      <c r="B382" s="38"/>
      <c r="C382" s="212" t="s">
        <v>602</v>
      </c>
      <c r="D382" s="212" t="s">
        <v>174</v>
      </c>
      <c r="E382" s="213" t="s">
        <v>603</v>
      </c>
      <c r="F382" s="214" t="s">
        <v>604</v>
      </c>
      <c r="G382" s="215" t="s">
        <v>599</v>
      </c>
      <c r="H382" s="216">
        <v>1</v>
      </c>
      <c r="I382" s="217"/>
      <c r="J382" s="218">
        <f>ROUND(I382*H382,2)</f>
        <v>0</v>
      </c>
      <c r="K382" s="214" t="s">
        <v>178</v>
      </c>
      <c r="L382" s="43"/>
      <c r="M382" s="219" t="s">
        <v>1</v>
      </c>
      <c r="N382" s="220" t="s">
        <v>42</v>
      </c>
      <c r="O382" s="90"/>
      <c r="P382" s="221">
        <f>O382*H382</f>
        <v>0</v>
      </c>
      <c r="Q382" s="221">
        <v>0</v>
      </c>
      <c r="R382" s="221">
        <f>Q382*H382</f>
        <v>0</v>
      </c>
      <c r="S382" s="221">
        <v>0</v>
      </c>
      <c r="T382" s="222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23" t="s">
        <v>585</v>
      </c>
      <c r="AT382" s="223" t="s">
        <v>174</v>
      </c>
      <c r="AU382" s="223" t="s">
        <v>86</v>
      </c>
      <c r="AY382" s="16" t="s">
        <v>172</v>
      </c>
      <c r="BE382" s="224">
        <f>IF(N382="základní",J382,0)</f>
        <v>0</v>
      </c>
      <c r="BF382" s="224">
        <f>IF(N382="snížená",J382,0)</f>
        <v>0</v>
      </c>
      <c r="BG382" s="224">
        <f>IF(N382="zákl. přenesená",J382,0)</f>
        <v>0</v>
      </c>
      <c r="BH382" s="224">
        <f>IF(N382="sníž. přenesená",J382,0)</f>
        <v>0</v>
      </c>
      <c r="BI382" s="224">
        <f>IF(N382="nulová",J382,0)</f>
        <v>0</v>
      </c>
      <c r="BJ382" s="16" t="s">
        <v>82</v>
      </c>
      <c r="BK382" s="224">
        <f>ROUND(I382*H382,2)</f>
        <v>0</v>
      </c>
      <c r="BL382" s="16" t="s">
        <v>585</v>
      </c>
      <c r="BM382" s="223" t="s">
        <v>605</v>
      </c>
    </row>
    <row r="383" s="2" customFormat="1">
      <c r="A383" s="37"/>
      <c r="B383" s="38"/>
      <c r="C383" s="39"/>
      <c r="D383" s="225" t="s">
        <v>181</v>
      </c>
      <c r="E383" s="39"/>
      <c r="F383" s="226" t="s">
        <v>604</v>
      </c>
      <c r="G383" s="39"/>
      <c r="H383" s="39"/>
      <c r="I383" s="227"/>
      <c r="J383" s="39"/>
      <c r="K383" s="39"/>
      <c r="L383" s="43"/>
      <c r="M383" s="228"/>
      <c r="N383" s="229"/>
      <c r="O383" s="90"/>
      <c r="P383" s="90"/>
      <c r="Q383" s="90"/>
      <c r="R383" s="90"/>
      <c r="S383" s="90"/>
      <c r="T383" s="91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181</v>
      </c>
      <c r="AU383" s="16" t="s">
        <v>86</v>
      </c>
    </row>
    <row r="384" s="2" customFormat="1">
      <c r="A384" s="37"/>
      <c r="B384" s="38"/>
      <c r="C384" s="39"/>
      <c r="D384" s="230" t="s">
        <v>183</v>
      </c>
      <c r="E384" s="39"/>
      <c r="F384" s="231" t="s">
        <v>606</v>
      </c>
      <c r="G384" s="39"/>
      <c r="H384" s="39"/>
      <c r="I384" s="227"/>
      <c r="J384" s="39"/>
      <c r="K384" s="39"/>
      <c r="L384" s="43"/>
      <c r="M384" s="228"/>
      <c r="N384" s="229"/>
      <c r="O384" s="90"/>
      <c r="P384" s="90"/>
      <c r="Q384" s="90"/>
      <c r="R384" s="90"/>
      <c r="S384" s="90"/>
      <c r="T384" s="91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6" t="s">
        <v>183</v>
      </c>
      <c r="AU384" s="16" t="s">
        <v>86</v>
      </c>
    </row>
    <row r="385" s="2" customFormat="1" ht="16.5" customHeight="1">
      <c r="A385" s="37"/>
      <c r="B385" s="38"/>
      <c r="C385" s="212" t="s">
        <v>607</v>
      </c>
      <c r="D385" s="212" t="s">
        <v>174</v>
      </c>
      <c r="E385" s="213" t="s">
        <v>608</v>
      </c>
      <c r="F385" s="214" t="s">
        <v>609</v>
      </c>
      <c r="G385" s="215" t="s">
        <v>599</v>
      </c>
      <c r="H385" s="216">
        <v>1</v>
      </c>
      <c r="I385" s="217"/>
      <c r="J385" s="218">
        <f>ROUND(I385*H385,2)</f>
        <v>0</v>
      </c>
      <c r="K385" s="214" t="s">
        <v>178</v>
      </c>
      <c r="L385" s="43"/>
      <c r="M385" s="219" t="s">
        <v>1</v>
      </c>
      <c r="N385" s="220" t="s">
        <v>42</v>
      </c>
      <c r="O385" s="90"/>
      <c r="P385" s="221">
        <f>O385*H385</f>
        <v>0</v>
      </c>
      <c r="Q385" s="221">
        <v>0</v>
      </c>
      <c r="R385" s="221">
        <f>Q385*H385</f>
        <v>0</v>
      </c>
      <c r="S385" s="221">
        <v>0</v>
      </c>
      <c r="T385" s="222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23" t="s">
        <v>585</v>
      </c>
      <c r="AT385" s="223" t="s">
        <v>174</v>
      </c>
      <c r="AU385" s="223" t="s">
        <v>86</v>
      </c>
      <c r="AY385" s="16" t="s">
        <v>172</v>
      </c>
      <c r="BE385" s="224">
        <f>IF(N385="základní",J385,0)</f>
        <v>0</v>
      </c>
      <c r="BF385" s="224">
        <f>IF(N385="snížená",J385,0)</f>
        <v>0</v>
      </c>
      <c r="BG385" s="224">
        <f>IF(N385="zákl. přenesená",J385,0)</f>
        <v>0</v>
      </c>
      <c r="BH385" s="224">
        <f>IF(N385="sníž. přenesená",J385,0)</f>
        <v>0</v>
      </c>
      <c r="BI385" s="224">
        <f>IF(N385="nulová",J385,0)</f>
        <v>0</v>
      </c>
      <c r="BJ385" s="16" t="s">
        <v>82</v>
      </c>
      <c r="BK385" s="224">
        <f>ROUND(I385*H385,2)</f>
        <v>0</v>
      </c>
      <c r="BL385" s="16" t="s">
        <v>585</v>
      </c>
      <c r="BM385" s="223" t="s">
        <v>610</v>
      </c>
    </row>
    <row r="386" s="2" customFormat="1">
      <c r="A386" s="37"/>
      <c r="B386" s="38"/>
      <c r="C386" s="39"/>
      <c r="D386" s="225" t="s">
        <v>181</v>
      </c>
      <c r="E386" s="39"/>
      <c r="F386" s="226" t="s">
        <v>609</v>
      </c>
      <c r="G386" s="39"/>
      <c r="H386" s="39"/>
      <c r="I386" s="227"/>
      <c r="J386" s="39"/>
      <c r="K386" s="39"/>
      <c r="L386" s="43"/>
      <c r="M386" s="228"/>
      <c r="N386" s="229"/>
      <c r="O386" s="90"/>
      <c r="P386" s="90"/>
      <c r="Q386" s="90"/>
      <c r="R386" s="90"/>
      <c r="S386" s="90"/>
      <c r="T386" s="91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6" t="s">
        <v>181</v>
      </c>
      <c r="AU386" s="16" t="s">
        <v>86</v>
      </c>
    </row>
    <row r="387" s="2" customFormat="1">
      <c r="A387" s="37"/>
      <c r="B387" s="38"/>
      <c r="C387" s="39"/>
      <c r="D387" s="230" t="s">
        <v>183</v>
      </c>
      <c r="E387" s="39"/>
      <c r="F387" s="231" t="s">
        <v>611</v>
      </c>
      <c r="G387" s="39"/>
      <c r="H387" s="39"/>
      <c r="I387" s="227"/>
      <c r="J387" s="39"/>
      <c r="K387" s="39"/>
      <c r="L387" s="43"/>
      <c r="M387" s="228"/>
      <c r="N387" s="229"/>
      <c r="O387" s="90"/>
      <c r="P387" s="90"/>
      <c r="Q387" s="90"/>
      <c r="R387" s="90"/>
      <c r="S387" s="90"/>
      <c r="T387" s="91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6" t="s">
        <v>183</v>
      </c>
      <c r="AU387" s="16" t="s">
        <v>86</v>
      </c>
    </row>
    <row r="388" s="2" customFormat="1" ht="16.5" customHeight="1">
      <c r="A388" s="37"/>
      <c r="B388" s="38"/>
      <c r="C388" s="212" t="s">
        <v>612</v>
      </c>
      <c r="D388" s="212" t="s">
        <v>174</v>
      </c>
      <c r="E388" s="213" t="s">
        <v>613</v>
      </c>
      <c r="F388" s="214" t="s">
        <v>614</v>
      </c>
      <c r="G388" s="215" t="s">
        <v>584</v>
      </c>
      <c r="H388" s="216">
        <v>1</v>
      </c>
      <c r="I388" s="217"/>
      <c r="J388" s="218">
        <f>ROUND(I388*H388,2)</f>
        <v>0</v>
      </c>
      <c r="K388" s="214" t="s">
        <v>1</v>
      </c>
      <c r="L388" s="43"/>
      <c r="M388" s="219" t="s">
        <v>1</v>
      </c>
      <c r="N388" s="220" t="s">
        <v>42</v>
      </c>
      <c r="O388" s="90"/>
      <c r="P388" s="221">
        <f>O388*H388</f>
        <v>0</v>
      </c>
      <c r="Q388" s="221">
        <v>0</v>
      </c>
      <c r="R388" s="221">
        <f>Q388*H388</f>
        <v>0</v>
      </c>
      <c r="S388" s="221">
        <v>0</v>
      </c>
      <c r="T388" s="222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23" t="s">
        <v>585</v>
      </c>
      <c r="AT388" s="223" t="s">
        <v>174</v>
      </c>
      <c r="AU388" s="223" t="s">
        <v>86</v>
      </c>
      <c r="AY388" s="16" t="s">
        <v>172</v>
      </c>
      <c r="BE388" s="224">
        <f>IF(N388="základní",J388,0)</f>
        <v>0</v>
      </c>
      <c r="BF388" s="224">
        <f>IF(N388="snížená",J388,0)</f>
        <v>0</v>
      </c>
      <c r="BG388" s="224">
        <f>IF(N388="zákl. přenesená",J388,0)</f>
        <v>0</v>
      </c>
      <c r="BH388" s="224">
        <f>IF(N388="sníž. přenesená",J388,0)</f>
        <v>0</v>
      </c>
      <c r="BI388" s="224">
        <f>IF(N388="nulová",J388,0)</f>
        <v>0</v>
      </c>
      <c r="BJ388" s="16" t="s">
        <v>82</v>
      </c>
      <c r="BK388" s="224">
        <f>ROUND(I388*H388,2)</f>
        <v>0</v>
      </c>
      <c r="BL388" s="16" t="s">
        <v>585</v>
      </c>
      <c r="BM388" s="223" t="s">
        <v>615</v>
      </c>
    </row>
    <row r="389" s="2" customFormat="1">
      <c r="A389" s="37"/>
      <c r="B389" s="38"/>
      <c r="C389" s="39"/>
      <c r="D389" s="225" t="s">
        <v>181</v>
      </c>
      <c r="E389" s="39"/>
      <c r="F389" s="226" t="s">
        <v>616</v>
      </c>
      <c r="G389" s="39"/>
      <c r="H389" s="39"/>
      <c r="I389" s="227"/>
      <c r="J389" s="39"/>
      <c r="K389" s="39"/>
      <c r="L389" s="43"/>
      <c r="M389" s="228"/>
      <c r="N389" s="229"/>
      <c r="O389" s="90"/>
      <c r="P389" s="90"/>
      <c r="Q389" s="90"/>
      <c r="R389" s="90"/>
      <c r="S389" s="90"/>
      <c r="T389" s="91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181</v>
      </c>
      <c r="AU389" s="16" t="s">
        <v>86</v>
      </c>
    </row>
    <row r="390" s="2" customFormat="1">
      <c r="A390" s="37"/>
      <c r="B390" s="38"/>
      <c r="C390" s="39"/>
      <c r="D390" s="225" t="s">
        <v>384</v>
      </c>
      <c r="E390" s="39"/>
      <c r="F390" s="264" t="s">
        <v>617</v>
      </c>
      <c r="G390" s="39"/>
      <c r="H390" s="39"/>
      <c r="I390" s="227"/>
      <c r="J390" s="39"/>
      <c r="K390" s="39"/>
      <c r="L390" s="43"/>
      <c r="M390" s="228"/>
      <c r="N390" s="229"/>
      <c r="O390" s="90"/>
      <c r="P390" s="90"/>
      <c r="Q390" s="90"/>
      <c r="R390" s="90"/>
      <c r="S390" s="90"/>
      <c r="T390" s="91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6" t="s">
        <v>384</v>
      </c>
      <c r="AU390" s="16" t="s">
        <v>86</v>
      </c>
    </row>
    <row r="391" s="2" customFormat="1" ht="16.5" customHeight="1">
      <c r="A391" s="37"/>
      <c r="B391" s="38"/>
      <c r="C391" s="212" t="s">
        <v>618</v>
      </c>
      <c r="D391" s="212" t="s">
        <v>174</v>
      </c>
      <c r="E391" s="213" t="s">
        <v>619</v>
      </c>
      <c r="F391" s="214" t="s">
        <v>620</v>
      </c>
      <c r="G391" s="215" t="s">
        <v>599</v>
      </c>
      <c r="H391" s="216">
        <v>1</v>
      </c>
      <c r="I391" s="217"/>
      <c r="J391" s="218">
        <f>ROUND(I391*H391,2)</f>
        <v>0</v>
      </c>
      <c r="K391" s="214" t="s">
        <v>178</v>
      </c>
      <c r="L391" s="43"/>
      <c r="M391" s="219" t="s">
        <v>1</v>
      </c>
      <c r="N391" s="220" t="s">
        <v>42</v>
      </c>
      <c r="O391" s="90"/>
      <c r="P391" s="221">
        <f>O391*H391</f>
        <v>0</v>
      </c>
      <c r="Q391" s="221">
        <v>0</v>
      </c>
      <c r="R391" s="221">
        <f>Q391*H391</f>
        <v>0</v>
      </c>
      <c r="S391" s="221">
        <v>0</v>
      </c>
      <c r="T391" s="222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23" t="s">
        <v>585</v>
      </c>
      <c r="AT391" s="223" t="s">
        <v>174</v>
      </c>
      <c r="AU391" s="223" t="s">
        <v>86</v>
      </c>
      <c r="AY391" s="16" t="s">
        <v>172</v>
      </c>
      <c r="BE391" s="224">
        <f>IF(N391="základní",J391,0)</f>
        <v>0</v>
      </c>
      <c r="BF391" s="224">
        <f>IF(N391="snížená",J391,0)</f>
        <v>0</v>
      </c>
      <c r="BG391" s="224">
        <f>IF(N391="zákl. přenesená",J391,0)</f>
        <v>0</v>
      </c>
      <c r="BH391" s="224">
        <f>IF(N391="sníž. přenesená",J391,0)</f>
        <v>0</v>
      </c>
      <c r="BI391" s="224">
        <f>IF(N391="nulová",J391,0)</f>
        <v>0</v>
      </c>
      <c r="BJ391" s="16" t="s">
        <v>82</v>
      </c>
      <c r="BK391" s="224">
        <f>ROUND(I391*H391,2)</f>
        <v>0</v>
      </c>
      <c r="BL391" s="16" t="s">
        <v>585</v>
      </c>
      <c r="BM391" s="223" t="s">
        <v>621</v>
      </c>
    </row>
    <row r="392" s="2" customFormat="1">
      <c r="A392" s="37"/>
      <c r="B392" s="38"/>
      <c r="C392" s="39"/>
      <c r="D392" s="225" t="s">
        <v>181</v>
      </c>
      <c r="E392" s="39"/>
      <c r="F392" s="226" t="s">
        <v>620</v>
      </c>
      <c r="G392" s="39"/>
      <c r="H392" s="39"/>
      <c r="I392" s="227"/>
      <c r="J392" s="39"/>
      <c r="K392" s="39"/>
      <c r="L392" s="43"/>
      <c r="M392" s="228"/>
      <c r="N392" s="229"/>
      <c r="O392" s="90"/>
      <c r="P392" s="90"/>
      <c r="Q392" s="90"/>
      <c r="R392" s="90"/>
      <c r="S392" s="90"/>
      <c r="T392" s="91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6" t="s">
        <v>181</v>
      </c>
      <c r="AU392" s="16" t="s">
        <v>86</v>
      </c>
    </row>
    <row r="393" s="2" customFormat="1">
      <c r="A393" s="37"/>
      <c r="B393" s="38"/>
      <c r="C393" s="39"/>
      <c r="D393" s="230" t="s">
        <v>183</v>
      </c>
      <c r="E393" s="39"/>
      <c r="F393" s="231" t="s">
        <v>622</v>
      </c>
      <c r="G393" s="39"/>
      <c r="H393" s="39"/>
      <c r="I393" s="227"/>
      <c r="J393" s="39"/>
      <c r="K393" s="39"/>
      <c r="L393" s="43"/>
      <c r="M393" s="228"/>
      <c r="N393" s="229"/>
      <c r="O393" s="90"/>
      <c r="P393" s="90"/>
      <c r="Q393" s="90"/>
      <c r="R393" s="90"/>
      <c r="S393" s="90"/>
      <c r="T393" s="91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6" t="s">
        <v>183</v>
      </c>
      <c r="AU393" s="16" t="s">
        <v>86</v>
      </c>
    </row>
    <row r="394" s="2" customFormat="1" ht="16.5" customHeight="1">
      <c r="A394" s="37"/>
      <c r="B394" s="38"/>
      <c r="C394" s="212" t="s">
        <v>623</v>
      </c>
      <c r="D394" s="212" t="s">
        <v>174</v>
      </c>
      <c r="E394" s="213" t="s">
        <v>624</v>
      </c>
      <c r="F394" s="214" t="s">
        <v>625</v>
      </c>
      <c r="G394" s="215" t="s">
        <v>599</v>
      </c>
      <c r="H394" s="216">
        <v>1</v>
      </c>
      <c r="I394" s="217"/>
      <c r="J394" s="218">
        <f>ROUND(I394*H394,2)</f>
        <v>0</v>
      </c>
      <c r="K394" s="214" t="s">
        <v>178</v>
      </c>
      <c r="L394" s="43"/>
      <c r="M394" s="219" t="s">
        <v>1</v>
      </c>
      <c r="N394" s="220" t="s">
        <v>42</v>
      </c>
      <c r="O394" s="90"/>
      <c r="P394" s="221">
        <f>O394*H394</f>
        <v>0</v>
      </c>
      <c r="Q394" s="221">
        <v>0</v>
      </c>
      <c r="R394" s="221">
        <f>Q394*H394</f>
        <v>0</v>
      </c>
      <c r="S394" s="221">
        <v>0</v>
      </c>
      <c r="T394" s="222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23" t="s">
        <v>585</v>
      </c>
      <c r="AT394" s="223" t="s">
        <v>174</v>
      </c>
      <c r="AU394" s="223" t="s">
        <v>86</v>
      </c>
      <c r="AY394" s="16" t="s">
        <v>172</v>
      </c>
      <c r="BE394" s="224">
        <f>IF(N394="základní",J394,0)</f>
        <v>0</v>
      </c>
      <c r="BF394" s="224">
        <f>IF(N394="snížená",J394,0)</f>
        <v>0</v>
      </c>
      <c r="BG394" s="224">
        <f>IF(N394="zákl. přenesená",J394,0)</f>
        <v>0</v>
      </c>
      <c r="BH394" s="224">
        <f>IF(N394="sníž. přenesená",J394,0)</f>
        <v>0</v>
      </c>
      <c r="BI394" s="224">
        <f>IF(N394="nulová",J394,0)</f>
        <v>0</v>
      </c>
      <c r="BJ394" s="16" t="s">
        <v>82</v>
      </c>
      <c r="BK394" s="224">
        <f>ROUND(I394*H394,2)</f>
        <v>0</v>
      </c>
      <c r="BL394" s="16" t="s">
        <v>585</v>
      </c>
      <c r="BM394" s="223" t="s">
        <v>626</v>
      </c>
    </row>
    <row r="395" s="2" customFormat="1">
      <c r="A395" s="37"/>
      <c r="B395" s="38"/>
      <c r="C395" s="39"/>
      <c r="D395" s="225" t="s">
        <v>181</v>
      </c>
      <c r="E395" s="39"/>
      <c r="F395" s="226" t="s">
        <v>625</v>
      </c>
      <c r="G395" s="39"/>
      <c r="H395" s="39"/>
      <c r="I395" s="227"/>
      <c r="J395" s="39"/>
      <c r="K395" s="39"/>
      <c r="L395" s="43"/>
      <c r="M395" s="228"/>
      <c r="N395" s="229"/>
      <c r="O395" s="90"/>
      <c r="P395" s="90"/>
      <c r="Q395" s="90"/>
      <c r="R395" s="90"/>
      <c r="S395" s="90"/>
      <c r="T395" s="91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181</v>
      </c>
      <c r="AU395" s="16" t="s">
        <v>86</v>
      </c>
    </row>
    <row r="396" s="2" customFormat="1">
      <c r="A396" s="37"/>
      <c r="B396" s="38"/>
      <c r="C396" s="39"/>
      <c r="D396" s="230" t="s">
        <v>183</v>
      </c>
      <c r="E396" s="39"/>
      <c r="F396" s="231" t="s">
        <v>627</v>
      </c>
      <c r="G396" s="39"/>
      <c r="H396" s="39"/>
      <c r="I396" s="227"/>
      <c r="J396" s="39"/>
      <c r="K396" s="39"/>
      <c r="L396" s="43"/>
      <c r="M396" s="228"/>
      <c r="N396" s="229"/>
      <c r="O396" s="90"/>
      <c r="P396" s="90"/>
      <c r="Q396" s="90"/>
      <c r="R396" s="90"/>
      <c r="S396" s="90"/>
      <c r="T396" s="91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6" t="s">
        <v>183</v>
      </c>
      <c r="AU396" s="16" t="s">
        <v>86</v>
      </c>
    </row>
    <row r="397" s="12" customFormat="1" ht="22.8" customHeight="1">
      <c r="A397" s="12"/>
      <c r="B397" s="196"/>
      <c r="C397" s="197"/>
      <c r="D397" s="198" t="s">
        <v>76</v>
      </c>
      <c r="E397" s="210" t="s">
        <v>628</v>
      </c>
      <c r="F397" s="210" t="s">
        <v>629</v>
      </c>
      <c r="G397" s="197"/>
      <c r="H397" s="197"/>
      <c r="I397" s="200"/>
      <c r="J397" s="211">
        <f>BK397</f>
        <v>0</v>
      </c>
      <c r="K397" s="197"/>
      <c r="L397" s="202"/>
      <c r="M397" s="203"/>
      <c r="N397" s="204"/>
      <c r="O397" s="204"/>
      <c r="P397" s="205">
        <f>SUM(P398:P415)</f>
        <v>0</v>
      </c>
      <c r="Q397" s="204"/>
      <c r="R397" s="205">
        <f>SUM(R398:R415)</f>
        <v>0</v>
      </c>
      <c r="S397" s="204"/>
      <c r="T397" s="206">
        <f>SUM(T398:T415)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7" t="s">
        <v>101</v>
      </c>
      <c r="AT397" s="208" t="s">
        <v>76</v>
      </c>
      <c r="AU397" s="208" t="s">
        <v>82</v>
      </c>
      <c r="AY397" s="207" t="s">
        <v>172</v>
      </c>
      <c r="BK397" s="209">
        <f>SUM(BK398:BK415)</f>
        <v>0</v>
      </c>
    </row>
    <row r="398" s="2" customFormat="1" ht="16.5" customHeight="1">
      <c r="A398" s="37"/>
      <c r="B398" s="38"/>
      <c r="C398" s="212" t="s">
        <v>630</v>
      </c>
      <c r="D398" s="212" t="s">
        <v>174</v>
      </c>
      <c r="E398" s="213" t="s">
        <v>631</v>
      </c>
      <c r="F398" s="214" t="s">
        <v>629</v>
      </c>
      <c r="G398" s="215" t="s">
        <v>599</v>
      </c>
      <c r="H398" s="216">
        <v>1</v>
      </c>
      <c r="I398" s="217"/>
      <c r="J398" s="218">
        <f>ROUND(I398*H398,2)</f>
        <v>0</v>
      </c>
      <c r="K398" s="214" t="s">
        <v>178</v>
      </c>
      <c r="L398" s="43"/>
      <c r="M398" s="219" t="s">
        <v>1</v>
      </c>
      <c r="N398" s="220" t="s">
        <v>42</v>
      </c>
      <c r="O398" s="90"/>
      <c r="P398" s="221">
        <f>O398*H398</f>
        <v>0</v>
      </c>
      <c r="Q398" s="221">
        <v>0</v>
      </c>
      <c r="R398" s="221">
        <f>Q398*H398</f>
        <v>0</v>
      </c>
      <c r="S398" s="221">
        <v>0</v>
      </c>
      <c r="T398" s="222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23" t="s">
        <v>585</v>
      </c>
      <c r="AT398" s="223" t="s">
        <v>174</v>
      </c>
      <c r="AU398" s="223" t="s">
        <v>86</v>
      </c>
      <c r="AY398" s="16" t="s">
        <v>172</v>
      </c>
      <c r="BE398" s="224">
        <f>IF(N398="základní",J398,0)</f>
        <v>0</v>
      </c>
      <c r="BF398" s="224">
        <f>IF(N398="snížená",J398,0)</f>
        <v>0</v>
      </c>
      <c r="BG398" s="224">
        <f>IF(N398="zákl. přenesená",J398,0)</f>
        <v>0</v>
      </c>
      <c r="BH398" s="224">
        <f>IF(N398="sníž. přenesená",J398,0)</f>
        <v>0</v>
      </c>
      <c r="BI398" s="224">
        <f>IF(N398="nulová",J398,0)</f>
        <v>0</v>
      </c>
      <c r="BJ398" s="16" t="s">
        <v>82</v>
      </c>
      <c r="BK398" s="224">
        <f>ROUND(I398*H398,2)</f>
        <v>0</v>
      </c>
      <c r="BL398" s="16" t="s">
        <v>585</v>
      </c>
      <c r="BM398" s="223" t="s">
        <v>632</v>
      </c>
    </row>
    <row r="399" s="2" customFormat="1">
      <c r="A399" s="37"/>
      <c r="B399" s="38"/>
      <c r="C399" s="39"/>
      <c r="D399" s="225" t="s">
        <v>181</v>
      </c>
      <c r="E399" s="39"/>
      <c r="F399" s="226" t="s">
        <v>629</v>
      </c>
      <c r="G399" s="39"/>
      <c r="H399" s="39"/>
      <c r="I399" s="227"/>
      <c r="J399" s="39"/>
      <c r="K399" s="39"/>
      <c r="L399" s="43"/>
      <c r="M399" s="228"/>
      <c r="N399" s="229"/>
      <c r="O399" s="90"/>
      <c r="P399" s="90"/>
      <c r="Q399" s="90"/>
      <c r="R399" s="90"/>
      <c r="S399" s="90"/>
      <c r="T399" s="91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6" t="s">
        <v>181</v>
      </c>
      <c r="AU399" s="16" t="s">
        <v>86</v>
      </c>
    </row>
    <row r="400" s="2" customFormat="1">
      <c r="A400" s="37"/>
      <c r="B400" s="38"/>
      <c r="C400" s="39"/>
      <c r="D400" s="230" t="s">
        <v>183</v>
      </c>
      <c r="E400" s="39"/>
      <c r="F400" s="231" t="s">
        <v>633</v>
      </c>
      <c r="G400" s="39"/>
      <c r="H400" s="39"/>
      <c r="I400" s="227"/>
      <c r="J400" s="39"/>
      <c r="K400" s="39"/>
      <c r="L400" s="43"/>
      <c r="M400" s="228"/>
      <c r="N400" s="229"/>
      <c r="O400" s="90"/>
      <c r="P400" s="90"/>
      <c r="Q400" s="90"/>
      <c r="R400" s="90"/>
      <c r="S400" s="90"/>
      <c r="T400" s="91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183</v>
      </c>
      <c r="AU400" s="16" t="s">
        <v>86</v>
      </c>
    </row>
    <row r="401" s="2" customFormat="1" ht="16.5" customHeight="1">
      <c r="A401" s="37"/>
      <c r="B401" s="38"/>
      <c r="C401" s="212" t="s">
        <v>634</v>
      </c>
      <c r="D401" s="212" t="s">
        <v>174</v>
      </c>
      <c r="E401" s="213" t="s">
        <v>635</v>
      </c>
      <c r="F401" s="214" t="s">
        <v>636</v>
      </c>
      <c r="G401" s="215" t="s">
        <v>599</v>
      </c>
      <c r="H401" s="216">
        <v>1</v>
      </c>
      <c r="I401" s="217"/>
      <c r="J401" s="218">
        <f>ROUND(I401*H401,2)</f>
        <v>0</v>
      </c>
      <c r="K401" s="214" t="s">
        <v>178</v>
      </c>
      <c r="L401" s="43"/>
      <c r="M401" s="219" t="s">
        <v>1</v>
      </c>
      <c r="N401" s="220" t="s">
        <v>42</v>
      </c>
      <c r="O401" s="90"/>
      <c r="P401" s="221">
        <f>O401*H401</f>
        <v>0</v>
      </c>
      <c r="Q401" s="221">
        <v>0</v>
      </c>
      <c r="R401" s="221">
        <f>Q401*H401</f>
        <v>0</v>
      </c>
      <c r="S401" s="221">
        <v>0</v>
      </c>
      <c r="T401" s="222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23" t="s">
        <v>585</v>
      </c>
      <c r="AT401" s="223" t="s">
        <v>174</v>
      </c>
      <c r="AU401" s="223" t="s">
        <v>86</v>
      </c>
      <c r="AY401" s="16" t="s">
        <v>172</v>
      </c>
      <c r="BE401" s="224">
        <f>IF(N401="základní",J401,0)</f>
        <v>0</v>
      </c>
      <c r="BF401" s="224">
        <f>IF(N401="snížená",J401,0)</f>
        <v>0</v>
      </c>
      <c r="BG401" s="224">
        <f>IF(N401="zákl. přenesená",J401,0)</f>
        <v>0</v>
      </c>
      <c r="BH401" s="224">
        <f>IF(N401="sníž. přenesená",J401,0)</f>
        <v>0</v>
      </c>
      <c r="BI401" s="224">
        <f>IF(N401="nulová",J401,0)</f>
        <v>0</v>
      </c>
      <c r="BJ401" s="16" t="s">
        <v>82</v>
      </c>
      <c r="BK401" s="224">
        <f>ROUND(I401*H401,2)</f>
        <v>0</v>
      </c>
      <c r="BL401" s="16" t="s">
        <v>585</v>
      </c>
      <c r="BM401" s="223" t="s">
        <v>637</v>
      </c>
    </row>
    <row r="402" s="2" customFormat="1">
      <c r="A402" s="37"/>
      <c r="B402" s="38"/>
      <c r="C402" s="39"/>
      <c r="D402" s="225" t="s">
        <v>181</v>
      </c>
      <c r="E402" s="39"/>
      <c r="F402" s="226" t="s">
        <v>636</v>
      </c>
      <c r="G402" s="39"/>
      <c r="H402" s="39"/>
      <c r="I402" s="227"/>
      <c r="J402" s="39"/>
      <c r="K402" s="39"/>
      <c r="L402" s="43"/>
      <c r="M402" s="228"/>
      <c r="N402" s="229"/>
      <c r="O402" s="90"/>
      <c r="P402" s="90"/>
      <c r="Q402" s="90"/>
      <c r="R402" s="90"/>
      <c r="S402" s="90"/>
      <c r="T402" s="91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6" t="s">
        <v>181</v>
      </c>
      <c r="AU402" s="16" t="s">
        <v>86</v>
      </c>
    </row>
    <row r="403" s="2" customFormat="1">
      <c r="A403" s="37"/>
      <c r="B403" s="38"/>
      <c r="C403" s="39"/>
      <c r="D403" s="230" t="s">
        <v>183</v>
      </c>
      <c r="E403" s="39"/>
      <c r="F403" s="231" t="s">
        <v>638</v>
      </c>
      <c r="G403" s="39"/>
      <c r="H403" s="39"/>
      <c r="I403" s="227"/>
      <c r="J403" s="39"/>
      <c r="K403" s="39"/>
      <c r="L403" s="43"/>
      <c r="M403" s="228"/>
      <c r="N403" s="229"/>
      <c r="O403" s="90"/>
      <c r="P403" s="90"/>
      <c r="Q403" s="90"/>
      <c r="R403" s="90"/>
      <c r="S403" s="90"/>
      <c r="T403" s="91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183</v>
      </c>
      <c r="AU403" s="16" t="s">
        <v>86</v>
      </c>
    </row>
    <row r="404" s="2" customFormat="1" ht="16.5" customHeight="1">
      <c r="A404" s="37"/>
      <c r="B404" s="38"/>
      <c r="C404" s="212" t="s">
        <v>639</v>
      </c>
      <c r="D404" s="212" t="s">
        <v>174</v>
      </c>
      <c r="E404" s="213" t="s">
        <v>640</v>
      </c>
      <c r="F404" s="214" t="s">
        <v>641</v>
      </c>
      <c r="G404" s="215" t="s">
        <v>599</v>
      </c>
      <c r="H404" s="216">
        <v>10</v>
      </c>
      <c r="I404" s="217"/>
      <c r="J404" s="218">
        <f>ROUND(I404*H404,2)</f>
        <v>0</v>
      </c>
      <c r="K404" s="214" t="s">
        <v>178</v>
      </c>
      <c r="L404" s="43"/>
      <c r="M404" s="219" t="s">
        <v>1</v>
      </c>
      <c r="N404" s="220" t="s">
        <v>42</v>
      </c>
      <c r="O404" s="90"/>
      <c r="P404" s="221">
        <f>O404*H404</f>
        <v>0</v>
      </c>
      <c r="Q404" s="221">
        <v>0</v>
      </c>
      <c r="R404" s="221">
        <f>Q404*H404</f>
        <v>0</v>
      </c>
      <c r="S404" s="221">
        <v>0</v>
      </c>
      <c r="T404" s="222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23" t="s">
        <v>585</v>
      </c>
      <c r="AT404" s="223" t="s">
        <v>174</v>
      </c>
      <c r="AU404" s="223" t="s">
        <v>86</v>
      </c>
      <c r="AY404" s="16" t="s">
        <v>172</v>
      </c>
      <c r="BE404" s="224">
        <f>IF(N404="základní",J404,0)</f>
        <v>0</v>
      </c>
      <c r="BF404" s="224">
        <f>IF(N404="snížená",J404,0)</f>
        <v>0</v>
      </c>
      <c r="BG404" s="224">
        <f>IF(N404="zákl. přenesená",J404,0)</f>
        <v>0</v>
      </c>
      <c r="BH404" s="224">
        <f>IF(N404="sníž. přenesená",J404,0)</f>
        <v>0</v>
      </c>
      <c r="BI404" s="224">
        <f>IF(N404="nulová",J404,0)</f>
        <v>0</v>
      </c>
      <c r="BJ404" s="16" t="s">
        <v>82</v>
      </c>
      <c r="BK404" s="224">
        <f>ROUND(I404*H404,2)</f>
        <v>0</v>
      </c>
      <c r="BL404" s="16" t="s">
        <v>585</v>
      </c>
      <c r="BM404" s="223" t="s">
        <v>642</v>
      </c>
    </row>
    <row r="405" s="2" customFormat="1">
      <c r="A405" s="37"/>
      <c r="B405" s="38"/>
      <c r="C405" s="39"/>
      <c r="D405" s="225" t="s">
        <v>181</v>
      </c>
      <c r="E405" s="39"/>
      <c r="F405" s="226" t="s">
        <v>641</v>
      </c>
      <c r="G405" s="39"/>
      <c r="H405" s="39"/>
      <c r="I405" s="227"/>
      <c r="J405" s="39"/>
      <c r="K405" s="39"/>
      <c r="L405" s="43"/>
      <c r="M405" s="228"/>
      <c r="N405" s="229"/>
      <c r="O405" s="90"/>
      <c r="P405" s="90"/>
      <c r="Q405" s="90"/>
      <c r="R405" s="90"/>
      <c r="S405" s="90"/>
      <c r="T405" s="91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16" t="s">
        <v>181</v>
      </c>
      <c r="AU405" s="16" t="s">
        <v>86</v>
      </c>
    </row>
    <row r="406" s="2" customFormat="1">
      <c r="A406" s="37"/>
      <c r="B406" s="38"/>
      <c r="C406" s="39"/>
      <c r="D406" s="230" t="s">
        <v>183</v>
      </c>
      <c r="E406" s="39"/>
      <c r="F406" s="231" t="s">
        <v>643</v>
      </c>
      <c r="G406" s="39"/>
      <c r="H406" s="39"/>
      <c r="I406" s="227"/>
      <c r="J406" s="39"/>
      <c r="K406" s="39"/>
      <c r="L406" s="43"/>
      <c r="M406" s="228"/>
      <c r="N406" s="229"/>
      <c r="O406" s="90"/>
      <c r="P406" s="90"/>
      <c r="Q406" s="90"/>
      <c r="R406" s="90"/>
      <c r="S406" s="90"/>
      <c r="T406" s="91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6" t="s">
        <v>183</v>
      </c>
      <c r="AU406" s="16" t="s">
        <v>86</v>
      </c>
    </row>
    <row r="407" s="2" customFormat="1" ht="16.5" customHeight="1">
      <c r="A407" s="37"/>
      <c r="B407" s="38"/>
      <c r="C407" s="212" t="s">
        <v>644</v>
      </c>
      <c r="D407" s="212" t="s">
        <v>174</v>
      </c>
      <c r="E407" s="213" t="s">
        <v>645</v>
      </c>
      <c r="F407" s="214" t="s">
        <v>646</v>
      </c>
      <c r="G407" s="215" t="s">
        <v>647</v>
      </c>
      <c r="H407" s="216">
        <v>10</v>
      </c>
      <c r="I407" s="217"/>
      <c r="J407" s="218">
        <f>ROUND(I407*H407,2)</f>
        <v>0</v>
      </c>
      <c r="K407" s="214" t="s">
        <v>1</v>
      </c>
      <c r="L407" s="43"/>
      <c r="M407" s="219" t="s">
        <v>1</v>
      </c>
      <c r="N407" s="220" t="s">
        <v>42</v>
      </c>
      <c r="O407" s="90"/>
      <c r="P407" s="221">
        <f>O407*H407</f>
        <v>0</v>
      </c>
      <c r="Q407" s="221">
        <v>0</v>
      </c>
      <c r="R407" s="221">
        <f>Q407*H407</f>
        <v>0</v>
      </c>
      <c r="S407" s="221">
        <v>0</v>
      </c>
      <c r="T407" s="222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23" t="s">
        <v>585</v>
      </c>
      <c r="AT407" s="223" t="s">
        <v>174</v>
      </c>
      <c r="AU407" s="223" t="s">
        <v>86</v>
      </c>
      <c r="AY407" s="16" t="s">
        <v>172</v>
      </c>
      <c r="BE407" s="224">
        <f>IF(N407="základní",J407,0)</f>
        <v>0</v>
      </c>
      <c r="BF407" s="224">
        <f>IF(N407="snížená",J407,0)</f>
        <v>0</v>
      </c>
      <c r="BG407" s="224">
        <f>IF(N407="zákl. přenesená",J407,0)</f>
        <v>0</v>
      </c>
      <c r="BH407" s="224">
        <f>IF(N407="sníž. přenesená",J407,0)</f>
        <v>0</v>
      </c>
      <c r="BI407" s="224">
        <f>IF(N407="nulová",J407,0)</f>
        <v>0</v>
      </c>
      <c r="BJ407" s="16" t="s">
        <v>82</v>
      </c>
      <c r="BK407" s="224">
        <f>ROUND(I407*H407,2)</f>
        <v>0</v>
      </c>
      <c r="BL407" s="16" t="s">
        <v>585</v>
      </c>
      <c r="BM407" s="223" t="s">
        <v>648</v>
      </c>
    </row>
    <row r="408" s="2" customFormat="1">
      <c r="A408" s="37"/>
      <c r="B408" s="38"/>
      <c r="C408" s="39"/>
      <c r="D408" s="225" t="s">
        <v>181</v>
      </c>
      <c r="E408" s="39"/>
      <c r="F408" s="226" t="s">
        <v>649</v>
      </c>
      <c r="G408" s="39"/>
      <c r="H408" s="39"/>
      <c r="I408" s="227"/>
      <c r="J408" s="39"/>
      <c r="K408" s="39"/>
      <c r="L408" s="43"/>
      <c r="M408" s="228"/>
      <c r="N408" s="229"/>
      <c r="O408" s="90"/>
      <c r="P408" s="90"/>
      <c r="Q408" s="90"/>
      <c r="R408" s="90"/>
      <c r="S408" s="90"/>
      <c r="T408" s="91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6" t="s">
        <v>181</v>
      </c>
      <c r="AU408" s="16" t="s">
        <v>86</v>
      </c>
    </row>
    <row r="409" s="2" customFormat="1">
      <c r="A409" s="37"/>
      <c r="B409" s="38"/>
      <c r="C409" s="39"/>
      <c r="D409" s="225" t="s">
        <v>384</v>
      </c>
      <c r="E409" s="39"/>
      <c r="F409" s="264" t="s">
        <v>650</v>
      </c>
      <c r="G409" s="39"/>
      <c r="H409" s="39"/>
      <c r="I409" s="227"/>
      <c r="J409" s="39"/>
      <c r="K409" s="39"/>
      <c r="L409" s="43"/>
      <c r="M409" s="228"/>
      <c r="N409" s="229"/>
      <c r="O409" s="90"/>
      <c r="P409" s="90"/>
      <c r="Q409" s="90"/>
      <c r="R409" s="90"/>
      <c r="S409" s="90"/>
      <c r="T409" s="91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6" t="s">
        <v>384</v>
      </c>
      <c r="AU409" s="16" t="s">
        <v>86</v>
      </c>
    </row>
    <row r="410" s="2" customFormat="1" ht="16.5" customHeight="1">
      <c r="A410" s="37"/>
      <c r="B410" s="38"/>
      <c r="C410" s="212" t="s">
        <v>651</v>
      </c>
      <c r="D410" s="212" t="s">
        <v>174</v>
      </c>
      <c r="E410" s="213" t="s">
        <v>652</v>
      </c>
      <c r="F410" s="214" t="s">
        <v>653</v>
      </c>
      <c r="G410" s="215" t="s">
        <v>599</v>
      </c>
      <c r="H410" s="216">
        <v>2</v>
      </c>
      <c r="I410" s="217"/>
      <c r="J410" s="218">
        <f>ROUND(I410*H410,2)</f>
        <v>0</v>
      </c>
      <c r="K410" s="214" t="s">
        <v>178</v>
      </c>
      <c r="L410" s="43"/>
      <c r="M410" s="219" t="s">
        <v>1</v>
      </c>
      <c r="N410" s="220" t="s">
        <v>42</v>
      </c>
      <c r="O410" s="90"/>
      <c r="P410" s="221">
        <f>O410*H410</f>
        <v>0</v>
      </c>
      <c r="Q410" s="221">
        <v>0</v>
      </c>
      <c r="R410" s="221">
        <f>Q410*H410</f>
        <v>0</v>
      </c>
      <c r="S410" s="221">
        <v>0</v>
      </c>
      <c r="T410" s="222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23" t="s">
        <v>585</v>
      </c>
      <c r="AT410" s="223" t="s">
        <v>174</v>
      </c>
      <c r="AU410" s="223" t="s">
        <v>86</v>
      </c>
      <c r="AY410" s="16" t="s">
        <v>172</v>
      </c>
      <c r="BE410" s="224">
        <f>IF(N410="základní",J410,0)</f>
        <v>0</v>
      </c>
      <c r="BF410" s="224">
        <f>IF(N410="snížená",J410,0)</f>
        <v>0</v>
      </c>
      <c r="BG410" s="224">
        <f>IF(N410="zákl. přenesená",J410,0)</f>
        <v>0</v>
      </c>
      <c r="BH410" s="224">
        <f>IF(N410="sníž. přenesená",J410,0)</f>
        <v>0</v>
      </c>
      <c r="BI410" s="224">
        <f>IF(N410="nulová",J410,0)</f>
        <v>0</v>
      </c>
      <c r="BJ410" s="16" t="s">
        <v>82</v>
      </c>
      <c r="BK410" s="224">
        <f>ROUND(I410*H410,2)</f>
        <v>0</v>
      </c>
      <c r="BL410" s="16" t="s">
        <v>585</v>
      </c>
      <c r="BM410" s="223" t="s">
        <v>654</v>
      </c>
    </row>
    <row r="411" s="2" customFormat="1">
      <c r="A411" s="37"/>
      <c r="B411" s="38"/>
      <c r="C411" s="39"/>
      <c r="D411" s="225" t="s">
        <v>181</v>
      </c>
      <c r="E411" s="39"/>
      <c r="F411" s="226" t="s">
        <v>653</v>
      </c>
      <c r="G411" s="39"/>
      <c r="H411" s="39"/>
      <c r="I411" s="227"/>
      <c r="J411" s="39"/>
      <c r="K411" s="39"/>
      <c r="L411" s="43"/>
      <c r="M411" s="228"/>
      <c r="N411" s="229"/>
      <c r="O411" s="90"/>
      <c r="P411" s="90"/>
      <c r="Q411" s="90"/>
      <c r="R411" s="90"/>
      <c r="S411" s="90"/>
      <c r="T411" s="91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6" t="s">
        <v>181</v>
      </c>
      <c r="AU411" s="16" t="s">
        <v>86</v>
      </c>
    </row>
    <row r="412" s="2" customFormat="1">
      <c r="A412" s="37"/>
      <c r="B412" s="38"/>
      <c r="C412" s="39"/>
      <c r="D412" s="230" t="s">
        <v>183</v>
      </c>
      <c r="E412" s="39"/>
      <c r="F412" s="231" t="s">
        <v>655</v>
      </c>
      <c r="G412" s="39"/>
      <c r="H412" s="39"/>
      <c r="I412" s="227"/>
      <c r="J412" s="39"/>
      <c r="K412" s="39"/>
      <c r="L412" s="43"/>
      <c r="M412" s="228"/>
      <c r="N412" s="229"/>
      <c r="O412" s="90"/>
      <c r="P412" s="90"/>
      <c r="Q412" s="90"/>
      <c r="R412" s="90"/>
      <c r="S412" s="90"/>
      <c r="T412" s="91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T412" s="16" t="s">
        <v>183</v>
      </c>
      <c r="AU412" s="16" t="s">
        <v>86</v>
      </c>
    </row>
    <row r="413" s="2" customFormat="1" ht="16.5" customHeight="1">
      <c r="A413" s="37"/>
      <c r="B413" s="38"/>
      <c r="C413" s="212" t="s">
        <v>656</v>
      </c>
      <c r="D413" s="212" t="s">
        <v>174</v>
      </c>
      <c r="E413" s="213" t="s">
        <v>657</v>
      </c>
      <c r="F413" s="214" t="s">
        <v>658</v>
      </c>
      <c r="G413" s="215" t="s">
        <v>599</v>
      </c>
      <c r="H413" s="216">
        <v>1</v>
      </c>
      <c r="I413" s="217"/>
      <c r="J413" s="218">
        <f>ROUND(I413*H413,2)</f>
        <v>0</v>
      </c>
      <c r="K413" s="214" t="s">
        <v>178</v>
      </c>
      <c r="L413" s="43"/>
      <c r="M413" s="219" t="s">
        <v>1</v>
      </c>
      <c r="N413" s="220" t="s">
        <v>42</v>
      </c>
      <c r="O413" s="90"/>
      <c r="P413" s="221">
        <f>O413*H413</f>
        <v>0</v>
      </c>
      <c r="Q413" s="221">
        <v>0</v>
      </c>
      <c r="R413" s="221">
        <f>Q413*H413</f>
        <v>0</v>
      </c>
      <c r="S413" s="221">
        <v>0</v>
      </c>
      <c r="T413" s="222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23" t="s">
        <v>585</v>
      </c>
      <c r="AT413" s="223" t="s">
        <v>174</v>
      </c>
      <c r="AU413" s="223" t="s">
        <v>86</v>
      </c>
      <c r="AY413" s="16" t="s">
        <v>172</v>
      </c>
      <c r="BE413" s="224">
        <f>IF(N413="základní",J413,0)</f>
        <v>0</v>
      </c>
      <c r="BF413" s="224">
        <f>IF(N413="snížená",J413,0)</f>
        <v>0</v>
      </c>
      <c r="BG413" s="224">
        <f>IF(N413="zákl. přenesená",J413,0)</f>
        <v>0</v>
      </c>
      <c r="BH413" s="224">
        <f>IF(N413="sníž. přenesená",J413,0)</f>
        <v>0</v>
      </c>
      <c r="BI413" s="224">
        <f>IF(N413="nulová",J413,0)</f>
        <v>0</v>
      </c>
      <c r="BJ413" s="16" t="s">
        <v>82</v>
      </c>
      <c r="BK413" s="224">
        <f>ROUND(I413*H413,2)</f>
        <v>0</v>
      </c>
      <c r="BL413" s="16" t="s">
        <v>585</v>
      </c>
      <c r="BM413" s="223" t="s">
        <v>659</v>
      </c>
    </row>
    <row r="414" s="2" customFormat="1">
      <c r="A414" s="37"/>
      <c r="B414" s="38"/>
      <c r="C414" s="39"/>
      <c r="D414" s="225" t="s">
        <v>181</v>
      </c>
      <c r="E414" s="39"/>
      <c r="F414" s="226" t="s">
        <v>658</v>
      </c>
      <c r="G414" s="39"/>
      <c r="H414" s="39"/>
      <c r="I414" s="227"/>
      <c r="J414" s="39"/>
      <c r="K414" s="39"/>
      <c r="L414" s="43"/>
      <c r="M414" s="228"/>
      <c r="N414" s="229"/>
      <c r="O414" s="90"/>
      <c r="P414" s="90"/>
      <c r="Q414" s="90"/>
      <c r="R414" s="90"/>
      <c r="S414" s="90"/>
      <c r="T414" s="91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6" t="s">
        <v>181</v>
      </c>
      <c r="AU414" s="16" t="s">
        <v>86</v>
      </c>
    </row>
    <row r="415" s="2" customFormat="1">
      <c r="A415" s="37"/>
      <c r="B415" s="38"/>
      <c r="C415" s="39"/>
      <c r="D415" s="230" t="s">
        <v>183</v>
      </c>
      <c r="E415" s="39"/>
      <c r="F415" s="231" t="s">
        <v>660</v>
      </c>
      <c r="G415" s="39"/>
      <c r="H415" s="39"/>
      <c r="I415" s="227"/>
      <c r="J415" s="39"/>
      <c r="K415" s="39"/>
      <c r="L415" s="43"/>
      <c r="M415" s="228"/>
      <c r="N415" s="229"/>
      <c r="O415" s="90"/>
      <c r="P415" s="90"/>
      <c r="Q415" s="90"/>
      <c r="R415" s="90"/>
      <c r="S415" s="90"/>
      <c r="T415" s="91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16" t="s">
        <v>183</v>
      </c>
      <c r="AU415" s="16" t="s">
        <v>86</v>
      </c>
    </row>
    <row r="416" s="12" customFormat="1" ht="22.8" customHeight="1">
      <c r="A416" s="12"/>
      <c r="B416" s="196"/>
      <c r="C416" s="197"/>
      <c r="D416" s="198" t="s">
        <v>76</v>
      </c>
      <c r="E416" s="210" t="s">
        <v>661</v>
      </c>
      <c r="F416" s="210" t="s">
        <v>662</v>
      </c>
      <c r="G416" s="197"/>
      <c r="H416" s="197"/>
      <c r="I416" s="200"/>
      <c r="J416" s="211">
        <f>BK416</f>
        <v>0</v>
      </c>
      <c r="K416" s="197"/>
      <c r="L416" s="202"/>
      <c r="M416" s="203"/>
      <c r="N416" s="204"/>
      <c r="O416" s="204"/>
      <c r="P416" s="205">
        <f>SUM(P417:P418)</f>
        <v>0</v>
      </c>
      <c r="Q416" s="204"/>
      <c r="R416" s="205">
        <f>SUM(R417:R418)</f>
        <v>0</v>
      </c>
      <c r="S416" s="204"/>
      <c r="T416" s="206">
        <f>SUM(T417:T418)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07" t="s">
        <v>101</v>
      </c>
      <c r="AT416" s="208" t="s">
        <v>76</v>
      </c>
      <c r="AU416" s="208" t="s">
        <v>82</v>
      </c>
      <c r="AY416" s="207" t="s">
        <v>172</v>
      </c>
      <c r="BK416" s="209">
        <f>SUM(BK417:BK418)</f>
        <v>0</v>
      </c>
    </row>
    <row r="417" s="2" customFormat="1" ht="16.5" customHeight="1">
      <c r="A417" s="37"/>
      <c r="B417" s="38"/>
      <c r="C417" s="212" t="s">
        <v>663</v>
      </c>
      <c r="D417" s="212" t="s">
        <v>174</v>
      </c>
      <c r="E417" s="213" t="s">
        <v>664</v>
      </c>
      <c r="F417" s="214" t="s">
        <v>665</v>
      </c>
      <c r="G417" s="215" t="s">
        <v>666</v>
      </c>
      <c r="H417" s="216">
        <v>3</v>
      </c>
      <c r="I417" s="217"/>
      <c r="J417" s="218">
        <f>ROUND(I417*H417,2)</f>
        <v>0</v>
      </c>
      <c r="K417" s="214" t="s">
        <v>1</v>
      </c>
      <c r="L417" s="43"/>
      <c r="M417" s="219" t="s">
        <v>1</v>
      </c>
      <c r="N417" s="220" t="s">
        <v>42</v>
      </c>
      <c r="O417" s="90"/>
      <c r="P417" s="221">
        <f>O417*H417</f>
        <v>0</v>
      </c>
      <c r="Q417" s="221">
        <v>0</v>
      </c>
      <c r="R417" s="221">
        <f>Q417*H417</f>
        <v>0</v>
      </c>
      <c r="S417" s="221">
        <v>0</v>
      </c>
      <c r="T417" s="222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23" t="s">
        <v>585</v>
      </c>
      <c r="AT417" s="223" t="s">
        <v>174</v>
      </c>
      <c r="AU417" s="223" t="s">
        <v>86</v>
      </c>
      <c r="AY417" s="16" t="s">
        <v>172</v>
      </c>
      <c r="BE417" s="224">
        <f>IF(N417="základní",J417,0)</f>
        <v>0</v>
      </c>
      <c r="BF417" s="224">
        <f>IF(N417="snížená",J417,0)</f>
        <v>0</v>
      </c>
      <c r="BG417" s="224">
        <f>IF(N417="zákl. přenesená",J417,0)</f>
        <v>0</v>
      </c>
      <c r="BH417" s="224">
        <f>IF(N417="sníž. přenesená",J417,0)</f>
        <v>0</v>
      </c>
      <c r="BI417" s="224">
        <f>IF(N417="nulová",J417,0)</f>
        <v>0</v>
      </c>
      <c r="BJ417" s="16" t="s">
        <v>82</v>
      </c>
      <c r="BK417" s="224">
        <f>ROUND(I417*H417,2)</f>
        <v>0</v>
      </c>
      <c r="BL417" s="16" t="s">
        <v>585</v>
      </c>
      <c r="BM417" s="223" t="s">
        <v>667</v>
      </c>
    </row>
    <row r="418" s="2" customFormat="1">
      <c r="A418" s="37"/>
      <c r="B418" s="38"/>
      <c r="C418" s="39"/>
      <c r="D418" s="225" t="s">
        <v>181</v>
      </c>
      <c r="E418" s="39"/>
      <c r="F418" s="226" t="s">
        <v>668</v>
      </c>
      <c r="G418" s="39"/>
      <c r="H418" s="39"/>
      <c r="I418" s="227"/>
      <c r="J418" s="39"/>
      <c r="K418" s="39"/>
      <c r="L418" s="43"/>
      <c r="M418" s="228"/>
      <c r="N418" s="229"/>
      <c r="O418" s="90"/>
      <c r="P418" s="90"/>
      <c r="Q418" s="90"/>
      <c r="R418" s="90"/>
      <c r="S418" s="90"/>
      <c r="T418" s="91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6" t="s">
        <v>181</v>
      </c>
      <c r="AU418" s="16" t="s">
        <v>86</v>
      </c>
    </row>
    <row r="419" s="12" customFormat="1" ht="22.8" customHeight="1">
      <c r="A419" s="12"/>
      <c r="B419" s="196"/>
      <c r="C419" s="197"/>
      <c r="D419" s="198" t="s">
        <v>76</v>
      </c>
      <c r="E419" s="210" t="s">
        <v>669</v>
      </c>
      <c r="F419" s="210" t="s">
        <v>670</v>
      </c>
      <c r="G419" s="197"/>
      <c r="H419" s="197"/>
      <c r="I419" s="200"/>
      <c r="J419" s="211">
        <f>BK419</f>
        <v>0</v>
      </c>
      <c r="K419" s="197"/>
      <c r="L419" s="202"/>
      <c r="M419" s="203"/>
      <c r="N419" s="204"/>
      <c r="O419" s="204"/>
      <c r="P419" s="205">
        <f>SUM(P420:P421)</f>
        <v>0</v>
      </c>
      <c r="Q419" s="204"/>
      <c r="R419" s="205">
        <f>SUM(R420:R421)</f>
        <v>0</v>
      </c>
      <c r="S419" s="204"/>
      <c r="T419" s="206">
        <f>SUM(T420:T421)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07" t="s">
        <v>101</v>
      </c>
      <c r="AT419" s="208" t="s">
        <v>76</v>
      </c>
      <c r="AU419" s="208" t="s">
        <v>82</v>
      </c>
      <c r="AY419" s="207" t="s">
        <v>172</v>
      </c>
      <c r="BK419" s="209">
        <f>SUM(BK420:BK421)</f>
        <v>0</v>
      </c>
    </row>
    <row r="420" s="2" customFormat="1" ht="16.5" customHeight="1">
      <c r="A420" s="37"/>
      <c r="B420" s="38"/>
      <c r="C420" s="212" t="s">
        <v>671</v>
      </c>
      <c r="D420" s="212" t="s">
        <v>174</v>
      </c>
      <c r="E420" s="213" t="s">
        <v>672</v>
      </c>
      <c r="F420" s="214" t="s">
        <v>673</v>
      </c>
      <c r="G420" s="215" t="s">
        <v>599</v>
      </c>
      <c r="H420" s="216">
        <v>1</v>
      </c>
      <c r="I420" s="217"/>
      <c r="J420" s="218">
        <f>ROUND(I420*H420,2)</f>
        <v>0</v>
      </c>
      <c r="K420" s="214" t="s">
        <v>1</v>
      </c>
      <c r="L420" s="43"/>
      <c r="M420" s="219" t="s">
        <v>1</v>
      </c>
      <c r="N420" s="220" t="s">
        <v>42</v>
      </c>
      <c r="O420" s="90"/>
      <c r="P420" s="221">
        <f>O420*H420</f>
        <v>0</v>
      </c>
      <c r="Q420" s="221">
        <v>0</v>
      </c>
      <c r="R420" s="221">
        <f>Q420*H420</f>
        <v>0</v>
      </c>
      <c r="S420" s="221">
        <v>0</v>
      </c>
      <c r="T420" s="222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23" t="s">
        <v>585</v>
      </c>
      <c r="AT420" s="223" t="s">
        <v>174</v>
      </c>
      <c r="AU420" s="223" t="s">
        <v>86</v>
      </c>
      <c r="AY420" s="16" t="s">
        <v>172</v>
      </c>
      <c r="BE420" s="224">
        <f>IF(N420="základní",J420,0)</f>
        <v>0</v>
      </c>
      <c r="BF420" s="224">
        <f>IF(N420="snížená",J420,0)</f>
        <v>0</v>
      </c>
      <c r="BG420" s="224">
        <f>IF(N420="zákl. přenesená",J420,0)</f>
        <v>0</v>
      </c>
      <c r="BH420" s="224">
        <f>IF(N420="sníž. přenesená",J420,0)</f>
        <v>0</v>
      </c>
      <c r="BI420" s="224">
        <f>IF(N420="nulová",J420,0)</f>
        <v>0</v>
      </c>
      <c r="BJ420" s="16" t="s">
        <v>82</v>
      </c>
      <c r="BK420" s="224">
        <f>ROUND(I420*H420,2)</f>
        <v>0</v>
      </c>
      <c r="BL420" s="16" t="s">
        <v>585</v>
      </c>
      <c r="BM420" s="223" t="s">
        <v>674</v>
      </c>
    </row>
    <row r="421" s="2" customFormat="1">
      <c r="A421" s="37"/>
      <c r="B421" s="38"/>
      <c r="C421" s="39"/>
      <c r="D421" s="225" t="s">
        <v>181</v>
      </c>
      <c r="E421" s="39"/>
      <c r="F421" s="226" t="s">
        <v>675</v>
      </c>
      <c r="G421" s="39"/>
      <c r="H421" s="39"/>
      <c r="I421" s="227"/>
      <c r="J421" s="39"/>
      <c r="K421" s="39"/>
      <c r="L421" s="43"/>
      <c r="M421" s="228"/>
      <c r="N421" s="229"/>
      <c r="O421" s="90"/>
      <c r="P421" s="90"/>
      <c r="Q421" s="90"/>
      <c r="R421" s="90"/>
      <c r="S421" s="90"/>
      <c r="T421" s="91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6" t="s">
        <v>181</v>
      </c>
      <c r="AU421" s="16" t="s">
        <v>86</v>
      </c>
    </row>
    <row r="422" s="12" customFormat="1" ht="22.8" customHeight="1">
      <c r="A422" s="12"/>
      <c r="B422" s="196"/>
      <c r="C422" s="197"/>
      <c r="D422" s="198" t="s">
        <v>76</v>
      </c>
      <c r="E422" s="210" t="s">
        <v>676</v>
      </c>
      <c r="F422" s="210" t="s">
        <v>677</v>
      </c>
      <c r="G422" s="197"/>
      <c r="H422" s="197"/>
      <c r="I422" s="200"/>
      <c r="J422" s="211">
        <f>BK422</f>
        <v>0</v>
      </c>
      <c r="K422" s="197"/>
      <c r="L422" s="202"/>
      <c r="M422" s="203"/>
      <c r="N422" s="204"/>
      <c r="O422" s="204"/>
      <c r="P422" s="205">
        <f>SUM(P423:P425)</f>
        <v>0</v>
      </c>
      <c r="Q422" s="204"/>
      <c r="R422" s="205">
        <f>SUM(R423:R425)</f>
        <v>0</v>
      </c>
      <c r="S422" s="204"/>
      <c r="T422" s="206">
        <f>SUM(T423:T425)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07" t="s">
        <v>101</v>
      </c>
      <c r="AT422" s="208" t="s">
        <v>76</v>
      </c>
      <c r="AU422" s="208" t="s">
        <v>82</v>
      </c>
      <c r="AY422" s="207" t="s">
        <v>172</v>
      </c>
      <c r="BK422" s="209">
        <f>SUM(BK423:BK425)</f>
        <v>0</v>
      </c>
    </row>
    <row r="423" s="2" customFormat="1" ht="16.5" customHeight="1">
      <c r="A423" s="37"/>
      <c r="B423" s="38"/>
      <c r="C423" s="212" t="s">
        <v>678</v>
      </c>
      <c r="D423" s="212" t="s">
        <v>174</v>
      </c>
      <c r="E423" s="213" t="s">
        <v>679</v>
      </c>
      <c r="F423" s="214" t="s">
        <v>680</v>
      </c>
      <c r="G423" s="215" t="s">
        <v>666</v>
      </c>
      <c r="H423" s="216">
        <v>4</v>
      </c>
      <c r="I423" s="217"/>
      <c r="J423" s="218">
        <f>ROUND(I423*H423,2)</f>
        <v>0</v>
      </c>
      <c r="K423" s="214" t="s">
        <v>1</v>
      </c>
      <c r="L423" s="43"/>
      <c r="M423" s="219" t="s">
        <v>1</v>
      </c>
      <c r="N423" s="220" t="s">
        <v>42</v>
      </c>
      <c r="O423" s="90"/>
      <c r="P423" s="221">
        <f>O423*H423</f>
        <v>0</v>
      </c>
      <c r="Q423" s="221">
        <v>0</v>
      </c>
      <c r="R423" s="221">
        <f>Q423*H423</f>
        <v>0</v>
      </c>
      <c r="S423" s="221">
        <v>0</v>
      </c>
      <c r="T423" s="222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23" t="s">
        <v>585</v>
      </c>
      <c r="AT423" s="223" t="s">
        <v>174</v>
      </c>
      <c r="AU423" s="223" t="s">
        <v>86</v>
      </c>
      <c r="AY423" s="16" t="s">
        <v>172</v>
      </c>
      <c r="BE423" s="224">
        <f>IF(N423="základní",J423,0)</f>
        <v>0</v>
      </c>
      <c r="BF423" s="224">
        <f>IF(N423="snížená",J423,0)</f>
        <v>0</v>
      </c>
      <c r="BG423" s="224">
        <f>IF(N423="zákl. přenesená",J423,0)</f>
        <v>0</v>
      </c>
      <c r="BH423" s="224">
        <f>IF(N423="sníž. přenesená",J423,0)</f>
        <v>0</v>
      </c>
      <c r="BI423" s="224">
        <f>IF(N423="nulová",J423,0)</f>
        <v>0</v>
      </c>
      <c r="BJ423" s="16" t="s">
        <v>82</v>
      </c>
      <c r="BK423" s="224">
        <f>ROUND(I423*H423,2)</f>
        <v>0</v>
      </c>
      <c r="BL423" s="16" t="s">
        <v>585</v>
      </c>
      <c r="BM423" s="223" t="s">
        <v>681</v>
      </c>
    </row>
    <row r="424" s="2" customFormat="1">
      <c r="A424" s="37"/>
      <c r="B424" s="38"/>
      <c r="C424" s="39"/>
      <c r="D424" s="225" t="s">
        <v>181</v>
      </c>
      <c r="E424" s="39"/>
      <c r="F424" s="226" t="s">
        <v>682</v>
      </c>
      <c r="G424" s="39"/>
      <c r="H424" s="39"/>
      <c r="I424" s="227"/>
      <c r="J424" s="39"/>
      <c r="K424" s="39"/>
      <c r="L424" s="43"/>
      <c r="M424" s="228"/>
      <c r="N424" s="229"/>
      <c r="O424" s="90"/>
      <c r="P424" s="90"/>
      <c r="Q424" s="90"/>
      <c r="R424" s="90"/>
      <c r="S424" s="90"/>
      <c r="T424" s="91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6" t="s">
        <v>181</v>
      </c>
      <c r="AU424" s="16" t="s">
        <v>86</v>
      </c>
    </row>
    <row r="425" s="2" customFormat="1">
      <c r="A425" s="37"/>
      <c r="B425" s="38"/>
      <c r="C425" s="39"/>
      <c r="D425" s="225" t="s">
        <v>384</v>
      </c>
      <c r="E425" s="39"/>
      <c r="F425" s="264" t="s">
        <v>683</v>
      </c>
      <c r="G425" s="39"/>
      <c r="H425" s="39"/>
      <c r="I425" s="227"/>
      <c r="J425" s="39"/>
      <c r="K425" s="39"/>
      <c r="L425" s="43"/>
      <c r="M425" s="265"/>
      <c r="N425" s="266"/>
      <c r="O425" s="267"/>
      <c r="P425" s="267"/>
      <c r="Q425" s="267"/>
      <c r="R425" s="267"/>
      <c r="S425" s="267"/>
      <c r="T425" s="268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16" t="s">
        <v>384</v>
      </c>
      <c r="AU425" s="16" t="s">
        <v>86</v>
      </c>
    </row>
    <row r="426" s="2" customFormat="1" ht="6.96" customHeight="1">
      <c r="A426" s="37"/>
      <c r="B426" s="65"/>
      <c r="C426" s="66"/>
      <c r="D426" s="66"/>
      <c r="E426" s="66"/>
      <c r="F426" s="66"/>
      <c r="G426" s="66"/>
      <c r="H426" s="66"/>
      <c r="I426" s="66"/>
      <c r="J426" s="66"/>
      <c r="K426" s="66"/>
      <c r="L426" s="43"/>
      <c r="M426" s="37"/>
      <c r="O426" s="37"/>
      <c r="P426" s="37"/>
      <c r="Q426" s="37"/>
      <c r="R426" s="37"/>
      <c r="S426" s="37"/>
      <c r="T426" s="37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</row>
  </sheetData>
  <sheetProtection sheet="1" autoFilter="0" formatColumns="0" formatRows="0" objects="1" scenarios="1" spinCount="100000" saltValue="NcOXbMP+Bcu5sge1ZW4v0APhadQMJsXQofwLldyKRh5KLDG8c56359IewpXhUw5rpkHSbpXu4gUEtAoPKcQJ0Q==" hashValue="7hLQKLgRlhWX04aK8Ip92p3jh3Rwhu6Oo7UMPvBtSodX5/aqarlDYxV9g5TCxOc56sbbEcAyEWVE1qzq69uCiw==" algorithmName="SHA-512" password="CC35"/>
  <autoFilter ref="C127:K425"/>
  <mergeCells count="6">
    <mergeCell ref="E7:H7"/>
    <mergeCell ref="E16:H16"/>
    <mergeCell ref="E25:H25"/>
    <mergeCell ref="E85:H85"/>
    <mergeCell ref="E120:H120"/>
    <mergeCell ref="L2:V2"/>
  </mergeCells>
  <hyperlinks>
    <hyperlink ref="F133" r:id="rId1" display="https://podminky.urs.cz/item/CS_URS_2023_01/111211101"/>
    <hyperlink ref="F136" r:id="rId2" display="https://podminky.urs.cz/item/CS_URS_2023_01/113106121"/>
    <hyperlink ref="F140" r:id="rId3" display="https://podminky.urs.cz/item/CS_URS_2023_01/113106142"/>
    <hyperlink ref="F144" r:id="rId4" display="https://podminky.urs.cz/item/CS_URS_2023_01/113106195"/>
    <hyperlink ref="F148" r:id="rId5" display="https://podminky.urs.cz/item/CS_URS_2023_01/113107152"/>
    <hyperlink ref="F152" r:id="rId6" display="https://podminky.urs.cz/item/CS_URS_2023_01/113107322"/>
    <hyperlink ref="F156" r:id="rId7" display="https://podminky.urs.cz/item/CS_URS_2023_01/113202111"/>
    <hyperlink ref="F159" r:id="rId8" display="https://podminky.urs.cz/item/CS_URS_2023_01/113204111"/>
    <hyperlink ref="F162" r:id="rId9" display="https://podminky.urs.cz/item/CS_URS_2023_01/119001421"/>
    <hyperlink ref="F165" r:id="rId10" display="https://podminky.urs.cz/item/CS_URS_2023_01/122151401"/>
    <hyperlink ref="F172" r:id="rId11" display="https://podminky.urs.cz/item/CS_URS_2023_01/122252204"/>
    <hyperlink ref="F176" r:id="rId12" display="https://podminky.urs.cz/item/CS_URS_2023_01/129001101"/>
    <hyperlink ref="F180" r:id="rId13" display="https://podminky.urs.cz/item/CS_URS_2023_01/132251104"/>
    <hyperlink ref="F186" r:id="rId14" display="https://podminky.urs.cz/item/CS_URS_2023_01/162651112"/>
    <hyperlink ref="F190" r:id="rId15" display="https://podminky.urs.cz/item/CS_URS_2023_01/162751117"/>
    <hyperlink ref="F194" r:id="rId16" display="https://podminky.urs.cz/item/CS_URS_2023_01/162751119"/>
    <hyperlink ref="F198" r:id="rId17" display="https://podminky.urs.cz/item/CS_URS_2023_01/167151101"/>
    <hyperlink ref="F205" r:id="rId18" display="https://podminky.urs.cz/item/CS_URS_2023_01/171251101"/>
    <hyperlink ref="F209" r:id="rId19" display="https://podminky.urs.cz/item/CS_URS_2023_01/171251201"/>
    <hyperlink ref="F213" r:id="rId20" display="https://podminky.urs.cz/item/CS_URS_2023_01/174151101"/>
    <hyperlink ref="F220" r:id="rId21" display="https://podminky.urs.cz/item/CS_URS_2023_01/175151101"/>
    <hyperlink ref="F227" r:id="rId22" display="https://podminky.urs.cz/item/CS_URS_2023_01/181101132"/>
    <hyperlink ref="F231" r:id="rId23" display="https://podminky.urs.cz/item/CS_URS_2023_01/181311103"/>
    <hyperlink ref="F235" r:id="rId24" display="https://podminky.urs.cz/item/CS_URS_2023_01/181411131"/>
    <hyperlink ref="F242" r:id="rId25" display="https://podminky.urs.cz/item/CS_URS_2023_01/181951112"/>
    <hyperlink ref="F251" r:id="rId26" display="https://podminky.urs.cz/item/CS_URS_2023_01/182251101"/>
    <hyperlink ref="F263" r:id="rId27" display="https://podminky.urs.cz/item/CS_URS_2023_01/561041111"/>
    <hyperlink ref="F270" r:id="rId28" display="https://podminky.urs.cz/item/CS_URS_2023_01/564851011"/>
    <hyperlink ref="F274" r:id="rId29" display="https://podminky.urs.cz/item/CS_URS_2023_01/564851111"/>
    <hyperlink ref="F278" r:id="rId30" display="https://podminky.urs.cz/item/CS_URS_2023_01/564861111"/>
    <hyperlink ref="F282" r:id="rId31" display="https://podminky.urs.cz/item/CS_URS_2023_01/591211111"/>
    <hyperlink ref="F289" r:id="rId32" display="https://podminky.urs.cz/item/CS_URS_2023_01/596212213"/>
    <hyperlink ref="F302" r:id="rId33" display="https://podminky.urs.cz/item/CS_URS_2023_01/596412211"/>
    <hyperlink ref="F313" r:id="rId34" display="https://podminky.urs.cz/item/CS_URS_2023_01/899431111"/>
    <hyperlink ref="F317" r:id="rId35" display="https://podminky.urs.cz/item/CS_URS_2023_01/899623141"/>
    <hyperlink ref="F322" r:id="rId36" display="https://podminky.urs.cz/item/CS_URS_2023_01/916131213"/>
    <hyperlink ref="F332" r:id="rId37" display="https://podminky.urs.cz/item/CS_URS_2023_01/966005111"/>
    <hyperlink ref="F336" r:id="rId38" display="https://podminky.urs.cz/item/CS_URS_2023_01/997221551"/>
    <hyperlink ref="F340" r:id="rId39" display="https://podminky.urs.cz/item/CS_URS_2023_01/997221559"/>
    <hyperlink ref="F346" r:id="rId40" display="https://podminky.urs.cz/item/CS_URS_2023_01/997221571"/>
    <hyperlink ref="F350" r:id="rId41" display="https://podminky.urs.cz/item/CS_URS_2023_01/997221579"/>
    <hyperlink ref="F354" r:id="rId42" display="https://podminky.urs.cz/item/CS_URS_2023_01/997221655"/>
    <hyperlink ref="F358" r:id="rId43" display="https://podminky.urs.cz/item/CS_URS_2023_01/997221861"/>
    <hyperlink ref="F363" r:id="rId44" display="https://podminky.urs.cz/item/CS_URS_2023_01/998223011"/>
    <hyperlink ref="F381" r:id="rId45" display="https://podminky.urs.cz/item/CS_URS_2023_01/012103000"/>
    <hyperlink ref="F384" r:id="rId46" display="https://podminky.urs.cz/item/CS_URS_2023_01/012203000"/>
    <hyperlink ref="F387" r:id="rId47" display="https://podminky.urs.cz/item/CS_URS_2023_01/012303000"/>
    <hyperlink ref="F393" r:id="rId48" display="https://podminky.urs.cz/item/CS_URS_2023_01/013244000"/>
    <hyperlink ref="F396" r:id="rId49" display="https://podminky.urs.cz/item/CS_URS_2023_01/013254000"/>
    <hyperlink ref="F400" r:id="rId50" display="https://podminky.urs.cz/item/CS_URS_2023_01/030001000"/>
    <hyperlink ref="F403" r:id="rId51" display="https://podminky.urs.cz/item/CS_URS_2023_01/034103000"/>
    <hyperlink ref="F406" r:id="rId52" display="https://podminky.urs.cz/item/CS_URS_2023_01/034203000"/>
    <hyperlink ref="F412" r:id="rId53" display="https://podminky.urs.cz/item/CS_URS_2023_01/034503000"/>
    <hyperlink ref="F415" r:id="rId54" display="https://podminky.urs.cz/item/CS_URS_2023_01/039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19"/>
    </row>
    <row r="4" s="1" customFormat="1" ht="24.96" customHeight="1">
      <c r="B4" s="19"/>
      <c r="C4" s="133" t="s">
        <v>684</v>
      </c>
      <c r="H4" s="19"/>
    </row>
    <row r="5" s="1" customFormat="1" ht="12" customHeight="1">
      <c r="B5" s="19"/>
      <c r="C5" s="269" t="s">
        <v>13</v>
      </c>
      <c r="D5" s="141" t="s">
        <v>14</v>
      </c>
      <c r="E5" s="1"/>
      <c r="F5" s="1"/>
      <c r="H5" s="19"/>
    </row>
    <row r="6" s="1" customFormat="1" ht="36.96" customHeight="1">
      <c r="B6" s="19"/>
      <c r="C6" s="270" t="s">
        <v>16</v>
      </c>
      <c r="D6" s="271" t="s">
        <v>17</v>
      </c>
      <c r="E6" s="1"/>
      <c r="F6" s="1"/>
      <c r="H6" s="19"/>
    </row>
    <row r="7" s="1" customFormat="1" ht="16.5" customHeight="1">
      <c r="B7" s="19"/>
      <c r="C7" s="135" t="s">
        <v>22</v>
      </c>
      <c r="D7" s="138" t="str">
        <f>'Rekapitulace stavby'!AN8</f>
        <v>5. 1. 2023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185"/>
      <c r="B9" s="272"/>
      <c r="C9" s="273" t="s">
        <v>58</v>
      </c>
      <c r="D9" s="274" t="s">
        <v>59</v>
      </c>
      <c r="E9" s="274" t="s">
        <v>159</v>
      </c>
      <c r="F9" s="275" t="s">
        <v>685</v>
      </c>
      <c r="G9" s="185"/>
      <c r="H9" s="272"/>
    </row>
    <row r="10" s="2" customFormat="1" ht="26.4" customHeight="1">
      <c r="A10" s="37"/>
      <c r="B10" s="43"/>
      <c r="C10" s="276" t="s">
        <v>14</v>
      </c>
      <c r="D10" s="276" t="s">
        <v>17</v>
      </c>
      <c r="E10" s="37"/>
      <c r="F10" s="37"/>
      <c r="G10" s="37"/>
      <c r="H10" s="43"/>
    </row>
    <row r="11" s="2" customFormat="1" ht="16.8" customHeight="1">
      <c r="A11" s="37"/>
      <c r="B11" s="43"/>
      <c r="C11" s="277" t="s">
        <v>120</v>
      </c>
      <c r="D11" s="278" t="s">
        <v>1</v>
      </c>
      <c r="E11" s="279" t="s">
        <v>1</v>
      </c>
      <c r="F11" s="280">
        <v>91.299999999999997</v>
      </c>
      <c r="G11" s="37"/>
      <c r="H11" s="43"/>
    </row>
    <row r="12" s="2" customFormat="1" ht="16.8" customHeight="1">
      <c r="A12" s="37"/>
      <c r="B12" s="43"/>
      <c r="C12" s="281" t="s">
        <v>120</v>
      </c>
      <c r="D12" s="281" t="s">
        <v>121</v>
      </c>
      <c r="E12" s="16" t="s">
        <v>1</v>
      </c>
      <c r="F12" s="282">
        <v>91.299999999999997</v>
      </c>
      <c r="G12" s="37"/>
      <c r="H12" s="43"/>
    </row>
    <row r="13" s="2" customFormat="1" ht="16.8" customHeight="1">
      <c r="A13" s="37"/>
      <c r="B13" s="43"/>
      <c r="C13" s="283" t="s">
        <v>686</v>
      </c>
      <c r="D13" s="37"/>
      <c r="E13" s="37"/>
      <c r="F13" s="37"/>
      <c r="G13" s="37"/>
      <c r="H13" s="43"/>
    </row>
    <row r="14" s="2" customFormat="1" ht="16.8" customHeight="1">
      <c r="A14" s="37"/>
      <c r="B14" s="43"/>
      <c r="C14" s="281" t="s">
        <v>365</v>
      </c>
      <c r="D14" s="281" t="s">
        <v>366</v>
      </c>
      <c r="E14" s="16" t="s">
        <v>177</v>
      </c>
      <c r="F14" s="282">
        <v>545.245</v>
      </c>
      <c r="G14" s="37"/>
      <c r="H14" s="43"/>
    </row>
    <row r="15" s="2" customFormat="1" ht="16.8" customHeight="1">
      <c r="A15" s="37"/>
      <c r="B15" s="43"/>
      <c r="C15" s="281" t="s">
        <v>413</v>
      </c>
      <c r="D15" s="281" t="s">
        <v>414</v>
      </c>
      <c r="E15" s="16" t="s">
        <v>177</v>
      </c>
      <c r="F15" s="282">
        <v>457.60000000000002</v>
      </c>
      <c r="G15" s="37"/>
      <c r="H15" s="43"/>
    </row>
    <row r="16" s="2" customFormat="1" ht="16.8" customHeight="1">
      <c r="A16" s="37"/>
      <c r="B16" s="43"/>
      <c r="C16" s="281" t="s">
        <v>420</v>
      </c>
      <c r="D16" s="281" t="s">
        <v>421</v>
      </c>
      <c r="E16" s="16" t="s">
        <v>177</v>
      </c>
      <c r="F16" s="282">
        <v>457.60000000000002</v>
      </c>
      <c r="G16" s="37"/>
      <c r="H16" s="43"/>
    </row>
    <row r="17" s="2" customFormat="1" ht="16.8" customHeight="1">
      <c r="A17" s="37"/>
      <c r="B17" s="43"/>
      <c r="C17" s="281" t="s">
        <v>459</v>
      </c>
      <c r="D17" s="281" t="s">
        <v>460</v>
      </c>
      <c r="E17" s="16" t="s">
        <v>177</v>
      </c>
      <c r="F17" s="282">
        <v>91.299999999999997</v>
      </c>
      <c r="G17" s="37"/>
      <c r="H17" s="43"/>
    </row>
    <row r="18" s="2" customFormat="1" ht="16.8" customHeight="1">
      <c r="A18" s="37"/>
      <c r="B18" s="43"/>
      <c r="C18" s="277" t="s">
        <v>114</v>
      </c>
      <c r="D18" s="278" t="s">
        <v>1</v>
      </c>
      <c r="E18" s="279" t="s">
        <v>1</v>
      </c>
      <c r="F18" s="280">
        <v>3.6000000000000001</v>
      </c>
      <c r="G18" s="37"/>
      <c r="H18" s="43"/>
    </row>
    <row r="19" s="2" customFormat="1" ht="16.8" customHeight="1">
      <c r="A19" s="37"/>
      <c r="B19" s="43"/>
      <c r="C19" s="281" t="s">
        <v>114</v>
      </c>
      <c r="D19" s="281" t="s">
        <v>372</v>
      </c>
      <c r="E19" s="16" t="s">
        <v>1</v>
      </c>
      <c r="F19" s="282">
        <v>3.6000000000000001</v>
      </c>
      <c r="G19" s="37"/>
      <c r="H19" s="43"/>
    </row>
    <row r="20" s="2" customFormat="1" ht="16.8" customHeight="1">
      <c r="A20" s="37"/>
      <c r="B20" s="43"/>
      <c r="C20" s="283" t="s">
        <v>686</v>
      </c>
      <c r="D20" s="37"/>
      <c r="E20" s="37"/>
      <c r="F20" s="37"/>
      <c r="G20" s="37"/>
      <c r="H20" s="43"/>
    </row>
    <row r="21" s="2" customFormat="1" ht="16.8" customHeight="1">
      <c r="A21" s="37"/>
      <c r="B21" s="43"/>
      <c r="C21" s="281" t="s">
        <v>365</v>
      </c>
      <c r="D21" s="281" t="s">
        <v>366</v>
      </c>
      <c r="E21" s="16" t="s">
        <v>177</v>
      </c>
      <c r="F21" s="282">
        <v>545.245</v>
      </c>
      <c r="G21" s="37"/>
      <c r="H21" s="43"/>
    </row>
    <row r="22" s="2" customFormat="1" ht="16.8" customHeight="1">
      <c r="A22" s="37"/>
      <c r="B22" s="43"/>
      <c r="C22" s="281" t="s">
        <v>413</v>
      </c>
      <c r="D22" s="281" t="s">
        <v>414</v>
      </c>
      <c r="E22" s="16" t="s">
        <v>177</v>
      </c>
      <c r="F22" s="282">
        <v>457.60000000000002</v>
      </c>
      <c r="G22" s="37"/>
      <c r="H22" s="43"/>
    </row>
    <row r="23" s="2" customFormat="1" ht="16.8" customHeight="1">
      <c r="A23" s="37"/>
      <c r="B23" s="43"/>
      <c r="C23" s="281" t="s">
        <v>420</v>
      </c>
      <c r="D23" s="281" t="s">
        <v>421</v>
      </c>
      <c r="E23" s="16" t="s">
        <v>177</v>
      </c>
      <c r="F23" s="282">
        <v>457.60000000000002</v>
      </c>
      <c r="G23" s="37"/>
      <c r="H23" s="43"/>
    </row>
    <row r="24" s="2" customFormat="1" ht="16.8" customHeight="1">
      <c r="A24" s="37"/>
      <c r="B24" s="43"/>
      <c r="C24" s="281" t="s">
        <v>437</v>
      </c>
      <c r="D24" s="281" t="s">
        <v>438</v>
      </c>
      <c r="E24" s="16" t="s">
        <v>177</v>
      </c>
      <c r="F24" s="282">
        <v>364.80000000000001</v>
      </c>
      <c r="G24" s="37"/>
      <c r="H24" s="43"/>
    </row>
    <row r="25" s="2" customFormat="1" ht="16.8" customHeight="1">
      <c r="A25" s="37"/>
      <c r="B25" s="43"/>
      <c r="C25" s="277" t="s">
        <v>116</v>
      </c>
      <c r="D25" s="278" t="s">
        <v>1</v>
      </c>
      <c r="E25" s="279" t="s">
        <v>1</v>
      </c>
      <c r="F25" s="280">
        <v>361.19999999999999</v>
      </c>
      <c r="G25" s="37"/>
      <c r="H25" s="43"/>
    </row>
    <row r="26" s="2" customFormat="1" ht="16.8" customHeight="1">
      <c r="A26" s="37"/>
      <c r="B26" s="43"/>
      <c r="C26" s="281" t="s">
        <v>116</v>
      </c>
      <c r="D26" s="281" t="s">
        <v>371</v>
      </c>
      <c r="E26" s="16" t="s">
        <v>1</v>
      </c>
      <c r="F26" s="282">
        <v>361.19999999999999</v>
      </c>
      <c r="G26" s="37"/>
      <c r="H26" s="43"/>
    </row>
    <row r="27" s="2" customFormat="1" ht="16.8" customHeight="1">
      <c r="A27" s="37"/>
      <c r="B27" s="43"/>
      <c r="C27" s="283" t="s">
        <v>686</v>
      </c>
      <c r="D27" s="37"/>
      <c r="E27" s="37"/>
      <c r="F27" s="37"/>
      <c r="G27" s="37"/>
      <c r="H27" s="43"/>
    </row>
    <row r="28" s="2" customFormat="1" ht="16.8" customHeight="1">
      <c r="A28" s="37"/>
      <c r="B28" s="43"/>
      <c r="C28" s="281" t="s">
        <v>365</v>
      </c>
      <c r="D28" s="281" t="s">
        <v>366</v>
      </c>
      <c r="E28" s="16" t="s">
        <v>177</v>
      </c>
      <c r="F28" s="282">
        <v>545.245</v>
      </c>
      <c r="G28" s="37"/>
      <c r="H28" s="43"/>
    </row>
    <row r="29" s="2" customFormat="1" ht="16.8" customHeight="1">
      <c r="A29" s="37"/>
      <c r="B29" s="43"/>
      <c r="C29" s="281" t="s">
        <v>413</v>
      </c>
      <c r="D29" s="281" t="s">
        <v>414</v>
      </c>
      <c r="E29" s="16" t="s">
        <v>177</v>
      </c>
      <c r="F29" s="282">
        <v>457.60000000000002</v>
      </c>
      <c r="G29" s="37"/>
      <c r="H29" s="43"/>
    </row>
    <row r="30" s="2" customFormat="1" ht="16.8" customHeight="1">
      <c r="A30" s="37"/>
      <c r="B30" s="43"/>
      <c r="C30" s="281" t="s">
        <v>420</v>
      </c>
      <c r="D30" s="281" t="s">
        <v>421</v>
      </c>
      <c r="E30" s="16" t="s">
        <v>177</v>
      </c>
      <c r="F30" s="282">
        <v>457.60000000000002</v>
      </c>
      <c r="G30" s="37"/>
      <c r="H30" s="43"/>
    </row>
    <row r="31" s="2" customFormat="1" ht="16.8" customHeight="1">
      <c r="A31" s="37"/>
      <c r="B31" s="43"/>
      <c r="C31" s="281" t="s">
        <v>437</v>
      </c>
      <c r="D31" s="281" t="s">
        <v>438</v>
      </c>
      <c r="E31" s="16" t="s">
        <v>177</v>
      </c>
      <c r="F31" s="282">
        <v>364.80000000000001</v>
      </c>
      <c r="G31" s="37"/>
      <c r="H31" s="43"/>
    </row>
    <row r="32" s="2" customFormat="1" ht="16.8" customHeight="1">
      <c r="A32" s="37"/>
      <c r="B32" s="43"/>
      <c r="C32" s="277" t="s">
        <v>118</v>
      </c>
      <c r="D32" s="278" t="s">
        <v>1</v>
      </c>
      <c r="E32" s="279" t="s">
        <v>1</v>
      </c>
      <c r="F32" s="280">
        <v>1.5</v>
      </c>
      <c r="G32" s="37"/>
      <c r="H32" s="43"/>
    </row>
    <row r="33" s="2" customFormat="1" ht="16.8" customHeight="1">
      <c r="A33" s="37"/>
      <c r="B33" s="43"/>
      <c r="C33" s="281" t="s">
        <v>118</v>
      </c>
      <c r="D33" s="281" t="s">
        <v>119</v>
      </c>
      <c r="E33" s="16" t="s">
        <v>1</v>
      </c>
      <c r="F33" s="282">
        <v>1.5</v>
      </c>
      <c r="G33" s="37"/>
      <c r="H33" s="43"/>
    </row>
    <row r="34" s="2" customFormat="1" ht="16.8" customHeight="1">
      <c r="A34" s="37"/>
      <c r="B34" s="43"/>
      <c r="C34" s="283" t="s">
        <v>686</v>
      </c>
      <c r="D34" s="37"/>
      <c r="E34" s="37"/>
      <c r="F34" s="37"/>
      <c r="G34" s="37"/>
      <c r="H34" s="43"/>
    </row>
    <row r="35" s="2" customFormat="1" ht="16.8" customHeight="1">
      <c r="A35" s="37"/>
      <c r="B35" s="43"/>
      <c r="C35" s="281" t="s">
        <v>365</v>
      </c>
      <c r="D35" s="281" t="s">
        <v>366</v>
      </c>
      <c r="E35" s="16" t="s">
        <v>177</v>
      </c>
      <c r="F35" s="282">
        <v>545.245</v>
      </c>
      <c r="G35" s="37"/>
      <c r="H35" s="43"/>
    </row>
    <row r="36" s="2" customFormat="1" ht="16.8" customHeight="1">
      <c r="A36" s="37"/>
      <c r="B36" s="43"/>
      <c r="C36" s="281" t="s">
        <v>413</v>
      </c>
      <c r="D36" s="281" t="s">
        <v>414</v>
      </c>
      <c r="E36" s="16" t="s">
        <v>177</v>
      </c>
      <c r="F36" s="282">
        <v>457.60000000000002</v>
      </c>
      <c r="G36" s="37"/>
      <c r="H36" s="43"/>
    </row>
    <row r="37" s="2" customFormat="1" ht="16.8" customHeight="1">
      <c r="A37" s="37"/>
      <c r="B37" s="43"/>
      <c r="C37" s="281" t="s">
        <v>420</v>
      </c>
      <c r="D37" s="281" t="s">
        <v>421</v>
      </c>
      <c r="E37" s="16" t="s">
        <v>177</v>
      </c>
      <c r="F37" s="282">
        <v>457.60000000000002</v>
      </c>
      <c r="G37" s="37"/>
      <c r="H37" s="43"/>
    </row>
    <row r="38" s="2" customFormat="1" ht="16.8" customHeight="1">
      <c r="A38" s="37"/>
      <c r="B38" s="43"/>
      <c r="C38" s="281" t="s">
        <v>426</v>
      </c>
      <c r="D38" s="281" t="s">
        <v>427</v>
      </c>
      <c r="E38" s="16" t="s">
        <v>177</v>
      </c>
      <c r="F38" s="282">
        <v>1.5</v>
      </c>
      <c r="G38" s="37"/>
      <c r="H38" s="43"/>
    </row>
    <row r="39" s="2" customFormat="1" ht="16.8" customHeight="1">
      <c r="A39" s="37"/>
      <c r="B39" s="43"/>
      <c r="C39" s="277" t="s">
        <v>98</v>
      </c>
      <c r="D39" s="278" t="s">
        <v>1</v>
      </c>
      <c r="E39" s="279" t="s">
        <v>1</v>
      </c>
      <c r="F39" s="280">
        <v>51.399999999999999</v>
      </c>
      <c r="G39" s="37"/>
      <c r="H39" s="43"/>
    </row>
    <row r="40" s="2" customFormat="1" ht="16.8" customHeight="1">
      <c r="A40" s="37"/>
      <c r="B40" s="43"/>
      <c r="C40" s="281" t="s">
        <v>98</v>
      </c>
      <c r="D40" s="281" t="s">
        <v>573</v>
      </c>
      <c r="E40" s="16" t="s">
        <v>1</v>
      </c>
      <c r="F40" s="282">
        <v>51.399999999999999</v>
      </c>
      <c r="G40" s="37"/>
      <c r="H40" s="43"/>
    </row>
    <row r="41" s="2" customFormat="1" ht="16.8" customHeight="1">
      <c r="A41" s="37"/>
      <c r="B41" s="43"/>
      <c r="C41" s="283" t="s">
        <v>686</v>
      </c>
      <c r="D41" s="37"/>
      <c r="E41" s="37"/>
      <c r="F41" s="37"/>
      <c r="G41" s="37"/>
      <c r="H41" s="43"/>
    </row>
    <row r="42" s="2" customFormat="1">
      <c r="A42" s="37"/>
      <c r="B42" s="43"/>
      <c r="C42" s="281" t="s">
        <v>570</v>
      </c>
      <c r="D42" s="281" t="s">
        <v>571</v>
      </c>
      <c r="E42" s="16" t="s">
        <v>177</v>
      </c>
      <c r="F42" s="282">
        <v>51.399999999999999</v>
      </c>
      <c r="G42" s="37"/>
      <c r="H42" s="43"/>
    </row>
    <row r="43" s="2" customFormat="1" ht="16.8" customHeight="1">
      <c r="A43" s="37"/>
      <c r="B43" s="43"/>
      <c r="C43" s="281" t="s">
        <v>575</v>
      </c>
      <c r="D43" s="281" t="s">
        <v>576</v>
      </c>
      <c r="E43" s="16" t="s">
        <v>177</v>
      </c>
      <c r="F43" s="282">
        <v>59.109999999999999</v>
      </c>
      <c r="G43" s="37"/>
      <c r="H43" s="43"/>
    </row>
    <row r="44" s="2" customFormat="1" ht="16.8" customHeight="1">
      <c r="A44" s="37"/>
      <c r="B44" s="43"/>
      <c r="C44" s="277" t="s">
        <v>128</v>
      </c>
      <c r="D44" s="278" t="s">
        <v>1</v>
      </c>
      <c r="E44" s="279" t="s">
        <v>1</v>
      </c>
      <c r="F44" s="280">
        <v>0.47999999999999998</v>
      </c>
      <c r="G44" s="37"/>
      <c r="H44" s="43"/>
    </row>
    <row r="45" s="2" customFormat="1" ht="16.8" customHeight="1">
      <c r="A45" s="37"/>
      <c r="B45" s="43"/>
      <c r="C45" s="281" t="s">
        <v>128</v>
      </c>
      <c r="D45" s="281" t="s">
        <v>129</v>
      </c>
      <c r="E45" s="16" t="s">
        <v>1</v>
      </c>
      <c r="F45" s="282">
        <v>0.47999999999999998</v>
      </c>
      <c r="G45" s="37"/>
      <c r="H45" s="43"/>
    </row>
    <row r="46" s="2" customFormat="1" ht="16.8" customHeight="1">
      <c r="A46" s="37"/>
      <c r="B46" s="43"/>
      <c r="C46" s="283" t="s">
        <v>686</v>
      </c>
      <c r="D46" s="37"/>
      <c r="E46" s="37"/>
      <c r="F46" s="37"/>
      <c r="G46" s="37"/>
      <c r="H46" s="43"/>
    </row>
    <row r="47" s="2" customFormat="1" ht="16.8" customHeight="1">
      <c r="A47" s="37"/>
      <c r="B47" s="43"/>
      <c r="C47" s="281" t="s">
        <v>532</v>
      </c>
      <c r="D47" s="281" t="s">
        <v>533</v>
      </c>
      <c r="E47" s="16" t="s">
        <v>245</v>
      </c>
      <c r="F47" s="282">
        <v>0.47999999999999998</v>
      </c>
      <c r="G47" s="37"/>
      <c r="H47" s="43"/>
    </row>
    <row r="48" s="2" customFormat="1" ht="16.8" customHeight="1">
      <c r="A48" s="37"/>
      <c r="B48" s="43"/>
      <c r="C48" s="281" t="s">
        <v>538</v>
      </c>
      <c r="D48" s="281" t="s">
        <v>539</v>
      </c>
      <c r="E48" s="16" t="s">
        <v>245</v>
      </c>
      <c r="F48" s="282">
        <v>1.9199999999999999</v>
      </c>
      <c r="G48" s="37"/>
      <c r="H48" s="43"/>
    </row>
    <row r="49" s="2" customFormat="1" ht="16.8" customHeight="1">
      <c r="A49" s="37"/>
      <c r="B49" s="43"/>
      <c r="C49" s="277" t="s">
        <v>124</v>
      </c>
      <c r="D49" s="278" t="s">
        <v>1</v>
      </c>
      <c r="E49" s="279" t="s">
        <v>1</v>
      </c>
      <c r="F49" s="280">
        <v>66.900000000000006</v>
      </c>
      <c r="G49" s="37"/>
      <c r="H49" s="43"/>
    </row>
    <row r="50" s="2" customFormat="1" ht="16.8" customHeight="1">
      <c r="A50" s="37"/>
      <c r="B50" s="43"/>
      <c r="C50" s="281" t="s">
        <v>124</v>
      </c>
      <c r="D50" s="281" t="s">
        <v>351</v>
      </c>
      <c r="E50" s="16" t="s">
        <v>1</v>
      </c>
      <c r="F50" s="282">
        <v>66.900000000000006</v>
      </c>
      <c r="G50" s="37"/>
      <c r="H50" s="43"/>
    </row>
    <row r="51" s="2" customFormat="1" ht="16.8" customHeight="1">
      <c r="A51" s="37"/>
      <c r="B51" s="43"/>
      <c r="C51" s="283" t="s">
        <v>686</v>
      </c>
      <c r="D51" s="37"/>
      <c r="E51" s="37"/>
      <c r="F51" s="37"/>
      <c r="G51" s="37"/>
      <c r="H51" s="43"/>
    </row>
    <row r="52" s="2" customFormat="1" ht="16.8" customHeight="1">
      <c r="A52" s="37"/>
      <c r="B52" s="43"/>
      <c r="C52" s="281" t="s">
        <v>346</v>
      </c>
      <c r="D52" s="281" t="s">
        <v>347</v>
      </c>
      <c r="E52" s="16" t="s">
        <v>177</v>
      </c>
      <c r="F52" s="282">
        <v>66.900000000000006</v>
      </c>
      <c r="G52" s="37"/>
      <c r="H52" s="43"/>
    </row>
    <row r="53" s="2" customFormat="1" ht="16.8" customHeight="1">
      <c r="A53" s="37"/>
      <c r="B53" s="43"/>
      <c r="C53" s="281" t="s">
        <v>234</v>
      </c>
      <c r="D53" s="281" t="s">
        <v>235</v>
      </c>
      <c r="E53" s="16" t="s">
        <v>236</v>
      </c>
      <c r="F53" s="282">
        <v>6.6900000000000004</v>
      </c>
      <c r="G53" s="37"/>
      <c r="H53" s="43"/>
    </row>
    <row r="54" s="2" customFormat="1" ht="16.8" customHeight="1">
      <c r="A54" s="37"/>
      <c r="B54" s="43"/>
      <c r="C54" s="281" t="s">
        <v>339</v>
      </c>
      <c r="D54" s="281" t="s">
        <v>340</v>
      </c>
      <c r="E54" s="16" t="s">
        <v>236</v>
      </c>
      <c r="F54" s="282">
        <v>13.380000000000001</v>
      </c>
      <c r="G54" s="37"/>
      <c r="H54" s="43"/>
    </row>
    <row r="55" s="2" customFormat="1" ht="16.8" customHeight="1">
      <c r="A55" s="37"/>
      <c r="B55" s="43"/>
      <c r="C55" s="281" t="s">
        <v>353</v>
      </c>
      <c r="D55" s="281" t="s">
        <v>354</v>
      </c>
      <c r="E55" s="16" t="s">
        <v>177</v>
      </c>
      <c r="F55" s="282">
        <v>66.900000000000006</v>
      </c>
      <c r="G55" s="37"/>
      <c r="H55" s="43"/>
    </row>
    <row r="56" s="2" customFormat="1" ht="16.8" customHeight="1">
      <c r="A56" s="37"/>
      <c r="B56" s="43"/>
      <c r="C56" s="281" t="s">
        <v>374</v>
      </c>
      <c r="D56" s="281" t="s">
        <v>375</v>
      </c>
      <c r="E56" s="16" t="s">
        <v>177</v>
      </c>
      <c r="F56" s="282">
        <v>66.900000000000006</v>
      </c>
      <c r="G56" s="37"/>
      <c r="H56" s="43"/>
    </row>
    <row r="57" s="2" customFormat="1" ht="16.8" customHeight="1">
      <c r="A57" s="37"/>
      <c r="B57" s="43"/>
      <c r="C57" s="277" t="s">
        <v>110</v>
      </c>
      <c r="D57" s="278" t="s">
        <v>1</v>
      </c>
      <c r="E57" s="279" t="s">
        <v>1</v>
      </c>
      <c r="F57" s="280">
        <v>23.699999999999999</v>
      </c>
      <c r="G57" s="37"/>
      <c r="H57" s="43"/>
    </row>
    <row r="58" s="2" customFormat="1" ht="16.8" customHeight="1">
      <c r="A58" s="37"/>
      <c r="B58" s="43"/>
      <c r="C58" s="281" t="s">
        <v>110</v>
      </c>
      <c r="D58" s="281" t="s">
        <v>308</v>
      </c>
      <c r="E58" s="16" t="s">
        <v>1</v>
      </c>
      <c r="F58" s="282">
        <v>23.699999999999999</v>
      </c>
      <c r="G58" s="37"/>
      <c r="H58" s="43"/>
    </row>
    <row r="59" s="2" customFormat="1" ht="16.8" customHeight="1">
      <c r="A59" s="37"/>
      <c r="B59" s="43"/>
      <c r="C59" s="283" t="s">
        <v>686</v>
      </c>
      <c r="D59" s="37"/>
      <c r="E59" s="37"/>
      <c r="F59" s="37"/>
      <c r="G59" s="37"/>
      <c r="H59" s="43"/>
    </row>
    <row r="60" s="2" customFormat="1" ht="16.8" customHeight="1">
      <c r="A60" s="37"/>
      <c r="B60" s="43"/>
      <c r="C60" s="281" t="s">
        <v>303</v>
      </c>
      <c r="D60" s="281" t="s">
        <v>304</v>
      </c>
      <c r="E60" s="16" t="s">
        <v>236</v>
      </c>
      <c r="F60" s="282">
        <v>23.699999999999999</v>
      </c>
      <c r="G60" s="37"/>
      <c r="H60" s="43"/>
    </row>
    <row r="61" s="2" customFormat="1" ht="16.8" customHeight="1">
      <c r="A61" s="37"/>
      <c r="B61" s="43"/>
      <c r="C61" s="281" t="s">
        <v>270</v>
      </c>
      <c r="D61" s="281" t="s">
        <v>271</v>
      </c>
      <c r="E61" s="16" t="s">
        <v>236</v>
      </c>
      <c r="F61" s="282">
        <v>54.090000000000003</v>
      </c>
      <c r="G61" s="37"/>
      <c r="H61" s="43"/>
    </row>
    <row r="62" s="2" customFormat="1" ht="16.8" customHeight="1">
      <c r="A62" s="37"/>
      <c r="B62" s="43"/>
      <c r="C62" s="281" t="s">
        <v>277</v>
      </c>
      <c r="D62" s="281" t="s">
        <v>278</v>
      </c>
      <c r="E62" s="16" t="s">
        <v>236</v>
      </c>
      <c r="F62" s="282">
        <v>232.773</v>
      </c>
      <c r="G62" s="37"/>
      <c r="H62" s="43"/>
    </row>
    <row r="63" s="2" customFormat="1" ht="16.8" customHeight="1">
      <c r="A63" s="37"/>
      <c r="B63" s="43"/>
      <c r="C63" s="281" t="s">
        <v>291</v>
      </c>
      <c r="D63" s="281" t="s">
        <v>292</v>
      </c>
      <c r="E63" s="16" t="s">
        <v>236</v>
      </c>
      <c r="F63" s="282">
        <v>23.699999999999999</v>
      </c>
      <c r="G63" s="37"/>
      <c r="H63" s="43"/>
    </row>
    <row r="64" s="2" customFormat="1" ht="16.8" customHeight="1">
      <c r="A64" s="37"/>
      <c r="B64" s="43"/>
      <c r="C64" s="281" t="s">
        <v>309</v>
      </c>
      <c r="D64" s="281" t="s">
        <v>310</v>
      </c>
      <c r="E64" s="16" t="s">
        <v>236</v>
      </c>
      <c r="F64" s="282">
        <v>23.699999999999999</v>
      </c>
      <c r="G64" s="37"/>
      <c r="H64" s="43"/>
    </row>
    <row r="65" s="2" customFormat="1" ht="16.8" customHeight="1">
      <c r="A65" s="37"/>
      <c r="B65" s="43"/>
      <c r="C65" s="277" t="s">
        <v>102</v>
      </c>
      <c r="D65" s="278" t="s">
        <v>1</v>
      </c>
      <c r="E65" s="279" t="s">
        <v>1</v>
      </c>
      <c r="F65" s="280">
        <v>175.28999999999999</v>
      </c>
      <c r="G65" s="37"/>
      <c r="H65" s="43"/>
    </row>
    <row r="66" s="2" customFormat="1" ht="16.8" customHeight="1">
      <c r="A66" s="37"/>
      <c r="B66" s="43"/>
      <c r="C66" s="281" t="s">
        <v>102</v>
      </c>
      <c r="D66" s="281" t="s">
        <v>497</v>
      </c>
      <c r="E66" s="16" t="s">
        <v>1</v>
      </c>
      <c r="F66" s="282">
        <v>175.28999999999999</v>
      </c>
      <c r="G66" s="37"/>
      <c r="H66" s="43"/>
    </row>
    <row r="67" s="2" customFormat="1" ht="16.8" customHeight="1">
      <c r="A67" s="37"/>
      <c r="B67" s="43"/>
      <c r="C67" s="283" t="s">
        <v>686</v>
      </c>
      <c r="D67" s="37"/>
      <c r="E67" s="37"/>
      <c r="F67" s="37"/>
      <c r="G67" s="37"/>
      <c r="H67" s="43"/>
    </row>
    <row r="68" s="2" customFormat="1" ht="16.8" customHeight="1">
      <c r="A68" s="37"/>
      <c r="B68" s="43"/>
      <c r="C68" s="281" t="s">
        <v>492</v>
      </c>
      <c r="D68" s="281" t="s">
        <v>493</v>
      </c>
      <c r="E68" s="16" t="s">
        <v>217</v>
      </c>
      <c r="F68" s="282">
        <v>175.28999999999999</v>
      </c>
      <c r="G68" s="37"/>
      <c r="H68" s="43"/>
    </row>
    <row r="69" s="2" customFormat="1" ht="16.8" customHeight="1">
      <c r="A69" s="37"/>
      <c r="B69" s="43"/>
      <c r="C69" s="281" t="s">
        <v>263</v>
      </c>
      <c r="D69" s="281" t="s">
        <v>264</v>
      </c>
      <c r="E69" s="16" t="s">
        <v>236</v>
      </c>
      <c r="F69" s="282">
        <v>136.62299999999999</v>
      </c>
      <c r="G69" s="37"/>
      <c r="H69" s="43"/>
    </row>
    <row r="70" s="2" customFormat="1" ht="16.8" customHeight="1">
      <c r="A70" s="37"/>
      <c r="B70" s="43"/>
      <c r="C70" s="281" t="s">
        <v>365</v>
      </c>
      <c r="D70" s="281" t="s">
        <v>366</v>
      </c>
      <c r="E70" s="16" t="s">
        <v>177</v>
      </c>
      <c r="F70" s="282">
        <v>545.245</v>
      </c>
      <c r="G70" s="37"/>
      <c r="H70" s="43"/>
    </row>
    <row r="71" s="2" customFormat="1" ht="16.8" customHeight="1">
      <c r="A71" s="37"/>
      <c r="B71" s="43"/>
      <c r="C71" s="281" t="s">
        <v>407</v>
      </c>
      <c r="D71" s="281" t="s">
        <v>408</v>
      </c>
      <c r="E71" s="16" t="s">
        <v>177</v>
      </c>
      <c r="F71" s="282">
        <v>87.644999999999996</v>
      </c>
      <c r="G71" s="37"/>
      <c r="H71" s="43"/>
    </row>
    <row r="72" s="2" customFormat="1" ht="16.8" customHeight="1">
      <c r="A72" s="37"/>
      <c r="B72" s="43"/>
      <c r="C72" s="277" t="s">
        <v>92</v>
      </c>
      <c r="D72" s="278" t="s">
        <v>1</v>
      </c>
      <c r="E72" s="279" t="s">
        <v>1</v>
      </c>
      <c r="F72" s="280">
        <v>17.399999999999999</v>
      </c>
      <c r="G72" s="37"/>
      <c r="H72" s="43"/>
    </row>
    <row r="73" s="2" customFormat="1" ht="16.8" customHeight="1">
      <c r="A73" s="37"/>
      <c r="B73" s="43"/>
      <c r="C73" s="281" t="s">
        <v>92</v>
      </c>
      <c r="D73" s="281" t="s">
        <v>489</v>
      </c>
      <c r="E73" s="16" t="s">
        <v>1</v>
      </c>
      <c r="F73" s="282">
        <v>17.399999999999999</v>
      </c>
      <c r="G73" s="37"/>
      <c r="H73" s="43"/>
    </row>
    <row r="74" s="2" customFormat="1" ht="16.8" customHeight="1">
      <c r="A74" s="37"/>
      <c r="B74" s="43"/>
      <c r="C74" s="283" t="s">
        <v>686</v>
      </c>
      <c r="D74" s="37"/>
      <c r="E74" s="37"/>
      <c r="F74" s="37"/>
      <c r="G74" s="37"/>
      <c r="H74" s="43"/>
    </row>
    <row r="75" s="2" customFormat="1" ht="16.8" customHeight="1">
      <c r="A75" s="37"/>
      <c r="B75" s="43"/>
      <c r="C75" s="281" t="s">
        <v>484</v>
      </c>
      <c r="D75" s="281" t="s">
        <v>485</v>
      </c>
      <c r="E75" s="16" t="s">
        <v>236</v>
      </c>
      <c r="F75" s="282">
        <v>17.399999999999999</v>
      </c>
      <c r="G75" s="37"/>
      <c r="H75" s="43"/>
    </row>
    <row r="76" s="2" customFormat="1" ht="16.8" customHeight="1">
      <c r="A76" s="37"/>
      <c r="B76" s="43"/>
      <c r="C76" s="281" t="s">
        <v>315</v>
      </c>
      <c r="D76" s="281" t="s">
        <v>316</v>
      </c>
      <c r="E76" s="16" t="s">
        <v>236</v>
      </c>
      <c r="F76" s="282">
        <v>63.799999999999997</v>
      </c>
      <c r="G76" s="37"/>
      <c r="H76" s="43"/>
    </row>
    <row r="77" s="2" customFormat="1" ht="16.8" customHeight="1">
      <c r="A77" s="37"/>
      <c r="B77" s="43"/>
      <c r="C77" s="277" t="s">
        <v>94</v>
      </c>
      <c r="D77" s="278" t="s">
        <v>1</v>
      </c>
      <c r="E77" s="279" t="s">
        <v>1</v>
      </c>
      <c r="F77" s="280">
        <v>11.6</v>
      </c>
      <c r="G77" s="37"/>
      <c r="H77" s="43"/>
    </row>
    <row r="78" s="2" customFormat="1" ht="16.8" customHeight="1">
      <c r="A78" s="37"/>
      <c r="B78" s="43"/>
      <c r="C78" s="281" t="s">
        <v>94</v>
      </c>
      <c r="D78" s="281" t="s">
        <v>332</v>
      </c>
      <c r="E78" s="16" t="s">
        <v>1</v>
      </c>
      <c r="F78" s="282">
        <v>11.6</v>
      </c>
      <c r="G78" s="37"/>
      <c r="H78" s="43"/>
    </row>
    <row r="79" s="2" customFormat="1" ht="16.8" customHeight="1">
      <c r="A79" s="37"/>
      <c r="B79" s="43"/>
      <c r="C79" s="283" t="s">
        <v>686</v>
      </c>
      <c r="D79" s="37"/>
      <c r="E79" s="37"/>
      <c r="F79" s="37"/>
      <c r="G79" s="37"/>
      <c r="H79" s="43"/>
    </row>
    <row r="80" s="2" customFormat="1" ht="16.8" customHeight="1">
      <c r="A80" s="37"/>
      <c r="B80" s="43"/>
      <c r="C80" s="281" t="s">
        <v>327</v>
      </c>
      <c r="D80" s="281" t="s">
        <v>328</v>
      </c>
      <c r="E80" s="16" t="s">
        <v>236</v>
      </c>
      <c r="F80" s="282">
        <v>11.6</v>
      </c>
      <c r="G80" s="37"/>
      <c r="H80" s="43"/>
    </row>
    <row r="81" s="2" customFormat="1" ht="16.8" customHeight="1">
      <c r="A81" s="37"/>
      <c r="B81" s="43"/>
      <c r="C81" s="281" t="s">
        <v>315</v>
      </c>
      <c r="D81" s="281" t="s">
        <v>316</v>
      </c>
      <c r="E81" s="16" t="s">
        <v>236</v>
      </c>
      <c r="F81" s="282">
        <v>63.799999999999997</v>
      </c>
      <c r="G81" s="37"/>
      <c r="H81" s="43"/>
    </row>
    <row r="82" s="2" customFormat="1" ht="16.8" customHeight="1">
      <c r="A82" s="37"/>
      <c r="B82" s="43"/>
      <c r="C82" s="277" t="s">
        <v>104</v>
      </c>
      <c r="D82" s="278" t="s">
        <v>1</v>
      </c>
      <c r="E82" s="279" t="s">
        <v>1</v>
      </c>
      <c r="F82" s="280">
        <v>119.84999999999999</v>
      </c>
      <c r="G82" s="37"/>
      <c r="H82" s="43"/>
    </row>
    <row r="83" s="2" customFormat="1" ht="16.8" customHeight="1">
      <c r="A83" s="37"/>
      <c r="B83" s="43"/>
      <c r="C83" s="281" t="s">
        <v>104</v>
      </c>
      <c r="D83" s="281" t="s">
        <v>254</v>
      </c>
      <c r="E83" s="16" t="s">
        <v>1</v>
      </c>
      <c r="F83" s="282">
        <v>119.84999999999999</v>
      </c>
      <c r="G83" s="37"/>
      <c r="H83" s="43"/>
    </row>
    <row r="84" s="2" customFormat="1" ht="16.8" customHeight="1">
      <c r="A84" s="37"/>
      <c r="B84" s="43"/>
      <c r="C84" s="283" t="s">
        <v>686</v>
      </c>
      <c r="D84" s="37"/>
      <c r="E84" s="37"/>
      <c r="F84" s="37"/>
      <c r="G84" s="37"/>
      <c r="H84" s="43"/>
    </row>
    <row r="85" s="2" customFormat="1" ht="16.8" customHeight="1">
      <c r="A85" s="37"/>
      <c r="B85" s="43"/>
      <c r="C85" s="281" t="s">
        <v>249</v>
      </c>
      <c r="D85" s="281" t="s">
        <v>250</v>
      </c>
      <c r="E85" s="16" t="s">
        <v>236</v>
      </c>
      <c r="F85" s="282">
        <v>119.84999999999999</v>
      </c>
      <c r="G85" s="37"/>
      <c r="H85" s="43"/>
    </row>
    <row r="86" s="2" customFormat="1" ht="16.8" customHeight="1">
      <c r="A86" s="37"/>
      <c r="B86" s="43"/>
      <c r="C86" s="281" t="s">
        <v>277</v>
      </c>
      <c r="D86" s="281" t="s">
        <v>278</v>
      </c>
      <c r="E86" s="16" t="s">
        <v>236</v>
      </c>
      <c r="F86" s="282">
        <v>232.773</v>
      </c>
      <c r="G86" s="37"/>
      <c r="H86" s="43"/>
    </row>
    <row r="87" s="2" customFormat="1" ht="16.8" customHeight="1">
      <c r="A87" s="37"/>
      <c r="B87" s="43"/>
      <c r="C87" s="277" t="s">
        <v>84</v>
      </c>
      <c r="D87" s="278" t="s">
        <v>1</v>
      </c>
      <c r="E87" s="279" t="s">
        <v>1</v>
      </c>
      <c r="F87" s="280">
        <v>324.60000000000002</v>
      </c>
      <c r="G87" s="37"/>
      <c r="H87" s="43"/>
    </row>
    <row r="88" s="2" customFormat="1" ht="16.8" customHeight="1">
      <c r="A88" s="37"/>
      <c r="B88" s="43"/>
      <c r="C88" s="281" t="s">
        <v>84</v>
      </c>
      <c r="D88" s="281" t="s">
        <v>197</v>
      </c>
      <c r="E88" s="16" t="s">
        <v>1</v>
      </c>
      <c r="F88" s="282">
        <v>324.60000000000002</v>
      </c>
      <c r="G88" s="37"/>
      <c r="H88" s="43"/>
    </row>
    <row r="89" s="2" customFormat="1" ht="16.8" customHeight="1">
      <c r="A89" s="37"/>
      <c r="B89" s="43"/>
      <c r="C89" s="283" t="s">
        <v>686</v>
      </c>
      <c r="D89" s="37"/>
      <c r="E89" s="37"/>
      <c r="F89" s="37"/>
      <c r="G89" s="37"/>
      <c r="H89" s="43"/>
    </row>
    <row r="90" s="2" customFormat="1" ht="16.8" customHeight="1">
      <c r="A90" s="37"/>
      <c r="B90" s="43"/>
      <c r="C90" s="281" t="s">
        <v>192</v>
      </c>
      <c r="D90" s="281" t="s">
        <v>193</v>
      </c>
      <c r="E90" s="16" t="s">
        <v>177</v>
      </c>
      <c r="F90" s="282">
        <v>324.60000000000002</v>
      </c>
      <c r="G90" s="37"/>
      <c r="H90" s="43"/>
    </row>
    <row r="91" s="2" customFormat="1" ht="16.8" customHeight="1">
      <c r="A91" s="37"/>
      <c r="B91" s="43"/>
      <c r="C91" s="281" t="s">
        <v>203</v>
      </c>
      <c r="D91" s="281" t="s">
        <v>204</v>
      </c>
      <c r="E91" s="16" t="s">
        <v>177</v>
      </c>
      <c r="F91" s="282">
        <v>324.60000000000002</v>
      </c>
      <c r="G91" s="37"/>
      <c r="H91" s="43"/>
    </row>
    <row r="92" s="2" customFormat="1" ht="16.8" customHeight="1">
      <c r="A92" s="37"/>
      <c r="B92" s="43"/>
      <c r="C92" s="281" t="s">
        <v>249</v>
      </c>
      <c r="D92" s="281" t="s">
        <v>250</v>
      </c>
      <c r="E92" s="16" t="s">
        <v>236</v>
      </c>
      <c r="F92" s="282">
        <v>119.84999999999999</v>
      </c>
      <c r="G92" s="37"/>
      <c r="H92" s="43"/>
    </row>
    <row r="93" s="2" customFormat="1" ht="16.8" customHeight="1">
      <c r="A93" s="37"/>
      <c r="B93" s="43"/>
      <c r="C93" s="277" t="s">
        <v>87</v>
      </c>
      <c r="D93" s="278" t="s">
        <v>1</v>
      </c>
      <c r="E93" s="279" t="s">
        <v>1</v>
      </c>
      <c r="F93" s="280">
        <v>156.5</v>
      </c>
      <c r="G93" s="37"/>
      <c r="H93" s="43"/>
    </row>
    <row r="94" s="2" customFormat="1" ht="16.8" customHeight="1">
      <c r="A94" s="37"/>
      <c r="B94" s="43"/>
      <c r="C94" s="281" t="s">
        <v>87</v>
      </c>
      <c r="D94" s="281" t="s">
        <v>88</v>
      </c>
      <c r="E94" s="16" t="s">
        <v>1</v>
      </c>
      <c r="F94" s="282">
        <v>156.5</v>
      </c>
      <c r="G94" s="37"/>
      <c r="H94" s="43"/>
    </row>
    <row r="95" s="2" customFormat="1" ht="16.8" customHeight="1">
      <c r="A95" s="37"/>
      <c r="B95" s="43"/>
      <c r="C95" s="283" t="s">
        <v>686</v>
      </c>
      <c r="D95" s="37"/>
      <c r="E95" s="37"/>
      <c r="F95" s="37"/>
      <c r="G95" s="37"/>
      <c r="H95" s="43"/>
    </row>
    <row r="96" s="2" customFormat="1" ht="16.8" customHeight="1">
      <c r="A96" s="37"/>
      <c r="B96" s="43"/>
      <c r="C96" s="281" t="s">
        <v>198</v>
      </c>
      <c r="D96" s="281" t="s">
        <v>199</v>
      </c>
      <c r="E96" s="16" t="s">
        <v>177</v>
      </c>
      <c r="F96" s="282">
        <v>156.5</v>
      </c>
      <c r="G96" s="37"/>
      <c r="H96" s="43"/>
    </row>
    <row r="97" s="2" customFormat="1" ht="16.8" customHeight="1">
      <c r="A97" s="37"/>
      <c r="B97" s="43"/>
      <c r="C97" s="281" t="s">
        <v>209</v>
      </c>
      <c r="D97" s="281" t="s">
        <v>210</v>
      </c>
      <c r="E97" s="16" t="s">
        <v>177</v>
      </c>
      <c r="F97" s="282">
        <v>156.5</v>
      </c>
      <c r="G97" s="37"/>
      <c r="H97" s="43"/>
    </row>
    <row r="98" s="2" customFormat="1" ht="16.8" customHeight="1">
      <c r="A98" s="37"/>
      <c r="B98" s="43"/>
      <c r="C98" s="281" t="s">
        <v>249</v>
      </c>
      <c r="D98" s="281" t="s">
        <v>250</v>
      </c>
      <c r="E98" s="16" t="s">
        <v>236</v>
      </c>
      <c r="F98" s="282">
        <v>119.84999999999999</v>
      </c>
      <c r="G98" s="37"/>
      <c r="H98" s="43"/>
    </row>
    <row r="99" s="2" customFormat="1" ht="16.8" customHeight="1">
      <c r="A99" s="37"/>
      <c r="B99" s="43"/>
      <c r="C99" s="277" t="s">
        <v>100</v>
      </c>
      <c r="D99" s="278" t="s">
        <v>1</v>
      </c>
      <c r="E99" s="279" t="s">
        <v>1</v>
      </c>
      <c r="F99" s="280">
        <v>5</v>
      </c>
      <c r="G99" s="37"/>
      <c r="H99" s="43"/>
    </row>
    <row r="100" s="2" customFormat="1" ht="16.8" customHeight="1">
      <c r="A100" s="37"/>
      <c r="B100" s="43"/>
      <c r="C100" s="281" t="s">
        <v>100</v>
      </c>
      <c r="D100" s="281" t="s">
        <v>101</v>
      </c>
      <c r="E100" s="16" t="s">
        <v>1</v>
      </c>
      <c r="F100" s="282">
        <v>5</v>
      </c>
      <c r="G100" s="37"/>
      <c r="H100" s="43"/>
    </row>
    <row r="101" s="2" customFormat="1" ht="16.8" customHeight="1">
      <c r="A101" s="37"/>
      <c r="B101" s="43"/>
      <c r="C101" s="277" t="s">
        <v>126</v>
      </c>
      <c r="D101" s="278" t="s">
        <v>1</v>
      </c>
      <c r="E101" s="279" t="s">
        <v>1</v>
      </c>
      <c r="F101" s="280">
        <v>6.6900000000000004</v>
      </c>
      <c r="G101" s="37"/>
      <c r="H101" s="43"/>
    </row>
    <row r="102" s="2" customFormat="1" ht="16.8" customHeight="1">
      <c r="A102" s="37"/>
      <c r="B102" s="43"/>
      <c r="C102" s="281" t="s">
        <v>126</v>
      </c>
      <c r="D102" s="281" t="s">
        <v>240</v>
      </c>
      <c r="E102" s="16" t="s">
        <v>1</v>
      </c>
      <c r="F102" s="282">
        <v>6.6900000000000004</v>
      </c>
      <c r="G102" s="37"/>
      <c r="H102" s="43"/>
    </row>
    <row r="103" s="2" customFormat="1" ht="16.8" customHeight="1">
      <c r="A103" s="37"/>
      <c r="B103" s="43"/>
      <c r="C103" s="283" t="s">
        <v>686</v>
      </c>
      <c r="D103" s="37"/>
      <c r="E103" s="37"/>
      <c r="F103" s="37"/>
      <c r="G103" s="37"/>
      <c r="H103" s="43"/>
    </row>
    <row r="104" s="2" customFormat="1" ht="16.8" customHeight="1">
      <c r="A104" s="37"/>
      <c r="B104" s="43"/>
      <c r="C104" s="281" t="s">
        <v>234</v>
      </c>
      <c r="D104" s="281" t="s">
        <v>235</v>
      </c>
      <c r="E104" s="16" t="s">
        <v>236</v>
      </c>
      <c r="F104" s="282">
        <v>6.6900000000000004</v>
      </c>
      <c r="G104" s="37"/>
      <c r="H104" s="43"/>
    </row>
    <row r="105" s="2" customFormat="1" ht="16.8" customHeight="1">
      <c r="A105" s="37"/>
      <c r="B105" s="43"/>
      <c r="C105" s="281" t="s">
        <v>270</v>
      </c>
      <c r="D105" s="281" t="s">
        <v>271</v>
      </c>
      <c r="E105" s="16" t="s">
        <v>236</v>
      </c>
      <c r="F105" s="282">
        <v>54.090000000000003</v>
      </c>
      <c r="G105" s="37"/>
      <c r="H105" s="43"/>
    </row>
    <row r="106" s="2" customFormat="1" ht="16.8" customHeight="1">
      <c r="A106" s="37"/>
      <c r="B106" s="43"/>
      <c r="C106" s="281" t="s">
        <v>243</v>
      </c>
      <c r="D106" s="281" t="s">
        <v>244</v>
      </c>
      <c r="E106" s="16" t="s">
        <v>245</v>
      </c>
      <c r="F106" s="282">
        <v>11.372999999999999</v>
      </c>
      <c r="G106" s="37"/>
      <c r="H106" s="43"/>
    </row>
    <row r="107" s="2" customFormat="1" ht="16.8" customHeight="1">
      <c r="A107" s="37"/>
      <c r="B107" s="43"/>
      <c r="C107" s="277" t="s">
        <v>112</v>
      </c>
      <c r="D107" s="278" t="s">
        <v>1</v>
      </c>
      <c r="E107" s="279" t="s">
        <v>1</v>
      </c>
      <c r="F107" s="280">
        <v>545.245</v>
      </c>
      <c r="G107" s="37"/>
      <c r="H107" s="43"/>
    </row>
    <row r="108" s="2" customFormat="1" ht="16.8" customHeight="1">
      <c r="A108" s="37"/>
      <c r="B108" s="43"/>
      <c r="C108" s="281" t="s">
        <v>1</v>
      </c>
      <c r="D108" s="281" t="s">
        <v>370</v>
      </c>
      <c r="E108" s="16" t="s">
        <v>1</v>
      </c>
      <c r="F108" s="282">
        <v>87.644999999999996</v>
      </c>
      <c r="G108" s="37"/>
      <c r="H108" s="43"/>
    </row>
    <row r="109" s="2" customFormat="1" ht="16.8" customHeight="1">
      <c r="A109" s="37"/>
      <c r="B109" s="43"/>
      <c r="C109" s="281" t="s">
        <v>116</v>
      </c>
      <c r="D109" s="281" t="s">
        <v>371</v>
      </c>
      <c r="E109" s="16" t="s">
        <v>1</v>
      </c>
      <c r="F109" s="282">
        <v>361.19999999999999</v>
      </c>
      <c r="G109" s="37"/>
      <c r="H109" s="43"/>
    </row>
    <row r="110" s="2" customFormat="1" ht="16.8" customHeight="1">
      <c r="A110" s="37"/>
      <c r="B110" s="43"/>
      <c r="C110" s="281" t="s">
        <v>120</v>
      </c>
      <c r="D110" s="281" t="s">
        <v>121</v>
      </c>
      <c r="E110" s="16" t="s">
        <v>1</v>
      </c>
      <c r="F110" s="282">
        <v>91.299999999999997</v>
      </c>
      <c r="G110" s="37"/>
      <c r="H110" s="43"/>
    </row>
    <row r="111" s="2" customFormat="1" ht="16.8" customHeight="1">
      <c r="A111" s="37"/>
      <c r="B111" s="43"/>
      <c r="C111" s="281" t="s">
        <v>114</v>
      </c>
      <c r="D111" s="281" t="s">
        <v>372</v>
      </c>
      <c r="E111" s="16" t="s">
        <v>1</v>
      </c>
      <c r="F111" s="282">
        <v>3.6000000000000001</v>
      </c>
      <c r="G111" s="37"/>
      <c r="H111" s="43"/>
    </row>
    <row r="112" s="2" customFormat="1" ht="16.8" customHeight="1">
      <c r="A112" s="37"/>
      <c r="B112" s="43"/>
      <c r="C112" s="281" t="s">
        <v>118</v>
      </c>
      <c r="D112" s="281" t="s">
        <v>119</v>
      </c>
      <c r="E112" s="16" t="s">
        <v>1</v>
      </c>
      <c r="F112" s="282">
        <v>1.5</v>
      </c>
      <c r="G112" s="37"/>
      <c r="H112" s="43"/>
    </row>
    <row r="113" s="2" customFormat="1" ht="16.8" customHeight="1">
      <c r="A113" s="37"/>
      <c r="B113" s="43"/>
      <c r="C113" s="281" t="s">
        <v>112</v>
      </c>
      <c r="D113" s="281" t="s">
        <v>269</v>
      </c>
      <c r="E113" s="16" t="s">
        <v>1</v>
      </c>
      <c r="F113" s="282">
        <v>545.245</v>
      </c>
      <c r="G113" s="37"/>
      <c r="H113" s="43"/>
    </row>
    <row r="114" s="2" customFormat="1" ht="16.8" customHeight="1">
      <c r="A114" s="37"/>
      <c r="B114" s="43"/>
      <c r="C114" s="283" t="s">
        <v>686</v>
      </c>
      <c r="D114" s="37"/>
      <c r="E114" s="37"/>
      <c r="F114" s="37"/>
      <c r="G114" s="37"/>
      <c r="H114" s="43"/>
    </row>
    <row r="115" s="2" customFormat="1" ht="16.8" customHeight="1">
      <c r="A115" s="37"/>
      <c r="B115" s="43"/>
      <c r="C115" s="281" t="s">
        <v>365</v>
      </c>
      <c r="D115" s="281" t="s">
        <v>366</v>
      </c>
      <c r="E115" s="16" t="s">
        <v>177</v>
      </c>
      <c r="F115" s="282">
        <v>545.245</v>
      </c>
      <c r="G115" s="37"/>
      <c r="H115" s="43"/>
    </row>
    <row r="116" s="2" customFormat="1" ht="16.8" customHeight="1">
      <c r="A116" s="37"/>
      <c r="B116" s="43"/>
      <c r="C116" s="281" t="s">
        <v>396</v>
      </c>
      <c r="D116" s="281" t="s">
        <v>397</v>
      </c>
      <c r="E116" s="16" t="s">
        <v>177</v>
      </c>
      <c r="F116" s="282">
        <v>545.245</v>
      </c>
      <c r="G116" s="37"/>
      <c r="H116" s="43"/>
    </row>
    <row r="117" s="2" customFormat="1" ht="16.8" customHeight="1">
      <c r="A117" s="37"/>
      <c r="B117" s="43"/>
      <c r="C117" s="277" t="s">
        <v>90</v>
      </c>
      <c r="D117" s="278" t="s">
        <v>1</v>
      </c>
      <c r="E117" s="279" t="s">
        <v>1</v>
      </c>
      <c r="F117" s="280">
        <v>92.799999999999997</v>
      </c>
      <c r="G117" s="37"/>
      <c r="H117" s="43"/>
    </row>
    <row r="118" s="2" customFormat="1" ht="16.8" customHeight="1">
      <c r="A118" s="37"/>
      <c r="B118" s="43"/>
      <c r="C118" s="281" t="s">
        <v>90</v>
      </c>
      <c r="D118" s="281" t="s">
        <v>261</v>
      </c>
      <c r="E118" s="16" t="s">
        <v>1</v>
      </c>
      <c r="F118" s="282">
        <v>92.799999999999997</v>
      </c>
      <c r="G118" s="37"/>
      <c r="H118" s="43"/>
    </row>
    <row r="119" s="2" customFormat="1" ht="16.8" customHeight="1">
      <c r="A119" s="37"/>
      <c r="B119" s="43"/>
      <c r="C119" s="283" t="s">
        <v>686</v>
      </c>
      <c r="D119" s="37"/>
      <c r="E119" s="37"/>
      <c r="F119" s="37"/>
      <c r="G119" s="37"/>
      <c r="H119" s="43"/>
    </row>
    <row r="120" s="2" customFormat="1" ht="16.8" customHeight="1">
      <c r="A120" s="37"/>
      <c r="B120" s="43"/>
      <c r="C120" s="281" t="s">
        <v>256</v>
      </c>
      <c r="D120" s="281" t="s">
        <v>257</v>
      </c>
      <c r="E120" s="16" t="s">
        <v>236</v>
      </c>
      <c r="F120" s="282">
        <v>92.799999999999997</v>
      </c>
      <c r="G120" s="37"/>
      <c r="H120" s="43"/>
    </row>
    <row r="121" s="2" customFormat="1" ht="16.8" customHeight="1">
      <c r="A121" s="37"/>
      <c r="B121" s="43"/>
      <c r="C121" s="281" t="s">
        <v>263</v>
      </c>
      <c r="D121" s="281" t="s">
        <v>264</v>
      </c>
      <c r="E121" s="16" t="s">
        <v>236</v>
      </c>
      <c r="F121" s="282">
        <v>136.62299999999999</v>
      </c>
      <c r="G121" s="37"/>
      <c r="H121" s="43"/>
    </row>
    <row r="122" s="2" customFormat="1" ht="16.8" customHeight="1">
      <c r="A122" s="37"/>
      <c r="B122" s="43"/>
      <c r="C122" s="281" t="s">
        <v>315</v>
      </c>
      <c r="D122" s="281" t="s">
        <v>316</v>
      </c>
      <c r="E122" s="16" t="s">
        <v>236</v>
      </c>
      <c r="F122" s="282">
        <v>63.799999999999997</v>
      </c>
      <c r="G122" s="37"/>
      <c r="H122" s="43"/>
    </row>
    <row r="123" s="2" customFormat="1" ht="16.8" customHeight="1">
      <c r="A123" s="37"/>
      <c r="B123" s="43"/>
      <c r="C123" s="277" t="s">
        <v>108</v>
      </c>
      <c r="D123" s="278" t="s">
        <v>1</v>
      </c>
      <c r="E123" s="279" t="s">
        <v>1</v>
      </c>
      <c r="F123" s="280">
        <v>43.823</v>
      </c>
      <c r="G123" s="37"/>
      <c r="H123" s="43"/>
    </row>
    <row r="124" s="2" customFormat="1" ht="16.8" customHeight="1">
      <c r="A124" s="37"/>
      <c r="B124" s="43"/>
      <c r="C124" s="281" t="s">
        <v>108</v>
      </c>
      <c r="D124" s="281" t="s">
        <v>268</v>
      </c>
      <c r="E124" s="16" t="s">
        <v>1</v>
      </c>
      <c r="F124" s="282">
        <v>43.823</v>
      </c>
      <c r="G124" s="37"/>
      <c r="H124" s="43"/>
    </row>
    <row r="125" s="2" customFormat="1" ht="16.8" customHeight="1">
      <c r="A125" s="37"/>
      <c r="B125" s="43"/>
      <c r="C125" s="277" t="s">
        <v>106</v>
      </c>
      <c r="D125" s="278" t="s">
        <v>1</v>
      </c>
      <c r="E125" s="279" t="s">
        <v>1</v>
      </c>
      <c r="F125" s="280">
        <v>136.62299999999999</v>
      </c>
      <c r="G125" s="37"/>
      <c r="H125" s="43"/>
    </row>
    <row r="126" s="2" customFormat="1" ht="16.8" customHeight="1">
      <c r="A126" s="37"/>
      <c r="B126" s="43"/>
      <c r="C126" s="281" t="s">
        <v>1</v>
      </c>
      <c r="D126" s="281" t="s">
        <v>90</v>
      </c>
      <c r="E126" s="16" t="s">
        <v>1</v>
      </c>
      <c r="F126" s="282">
        <v>92.799999999999997</v>
      </c>
      <c r="G126" s="37"/>
      <c r="H126" s="43"/>
    </row>
    <row r="127" s="2" customFormat="1" ht="16.8" customHeight="1">
      <c r="A127" s="37"/>
      <c r="B127" s="43"/>
      <c r="C127" s="281" t="s">
        <v>108</v>
      </c>
      <c r="D127" s="281" t="s">
        <v>268</v>
      </c>
      <c r="E127" s="16" t="s">
        <v>1</v>
      </c>
      <c r="F127" s="282">
        <v>43.823</v>
      </c>
      <c r="G127" s="37"/>
      <c r="H127" s="43"/>
    </row>
    <row r="128" s="2" customFormat="1" ht="16.8" customHeight="1">
      <c r="A128" s="37"/>
      <c r="B128" s="43"/>
      <c r="C128" s="281" t="s">
        <v>106</v>
      </c>
      <c r="D128" s="281" t="s">
        <v>269</v>
      </c>
      <c r="E128" s="16" t="s">
        <v>1</v>
      </c>
      <c r="F128" s="282">
        <v>136.62299999999999</v>
      </c>
      <c r="G128" s="37"/>
      <c r="H128" s="43"/>
    </row>
    <row r="129" s="2" customFormat="1" ht="16.8" customHeight="1">
      <c r="A129" s="37"/>
      <c r="B129" s="43"/>
      <c r="C129" s="283" t="s">
        <v>686</v>
      </c>
      <c r="D129" s="37"/>
      <c r="E129" s="37"/>
      <c r="F129" s="37"/>
      <c r="G129" s="37"/>
      <c r="H129" s="43"/>
    </row>
    <row r="130" s="2" customFormat="1" ht="16.8" customHeight="1">
      <c r="A130" s="37"/>
      <c r="B130" s="43"/>
      <c r="C130" s="281" t="s">
        <v>263</v>
      </c>
      <c r="D130" s="281" t="s">
        <v>264</v>
      </c>
      <c r="E130" s="16" t="s">
        <v>236</v>
      </c>
      <c r="F130" s="282">
        <v>136.62299999999999</v>
      </c>
      <c r="G130" s="37"/>
      <c r="H130" s="43"/>
    </row>
    <row r="131" s="2" customFormat="1" ht="16.8" customHeight="1">
      <c r="A131" s="37"/>
      <c r="B131" s="43"/>
      <c r="C131" s="281" t="s">
        <v>277</v>
      </c>
      <c r="D131" s="281" t="s">
        <v>278</v>
      </c>
      <c r="E131" s="16" t="s">
        <v>236</v>
      </c>
      <c r="F131" s="282">
        <v>232.773</v>
      </c>
      <c r="G131" s="37"/>
      <c r="H131" s="43"/>
    </row>
    <row r="132" s="2" customFormat="1" ht="16.8" customHeight="1">
      <c r="A132" s="37"/>
      <c r="B132" s="43"/>
      <c r="C132" s="277" t="s">
        <v>132</v>
      </c>
      <c r="D132" s="278" t="s">
        <v>1</v>
      </c>
      <c r="E132" s="279" t="s">
        <v>1</v>
      </c>
      <c r="F132" s="280">
        <v>144.27199999999999</v>
      </c>
      <c r="G132" s="37"/>
      <c r="H132" s="43"/>
    </row>
    <row r="133" s="2" customFormat="1" ht="16.8" customHeight="1">
      <c r="A133" s="37"/>
      <c r="B133" s="43"/>
      <c r="C133" s="281" t="s">
        <v>132</v>
      </c>
      <c r="D133" s="281" t="s">
        <v>556</v>
      </c>
      <c r="E133" s="16" t="s">
        <v>1</v>
      </c>
      <c r="F133" s="282">
        <v>144.27199999999999</v>
      </c>
      <c r="G133" s="37"/>
      <c r="H133" s="43"/>
    </row>
    <row r="134" s="2" customFormat="1" ht="16.8" customHeight="1">
      <c r="A134" s="37"/>
      <c r="B134" s="43"/>
      <c r="C134" s="277" t="s">
        <v>134</v>
      </c>
      <c r="D134" s="278" t="s">
        <v>1</v>
      </c>
      <c r="E134" s="279" t="s">
        <v>1</v>
      </c>
      <c r="F134" s="280">
        <v>142.76499999999999</v>
      </c>
      <c r="G134" s="37"/>
      <c r="H134" s="43"/>
    </row>
    <row r="135" s="2" customFormat="1" ht="16.8" customHeight="1">
      <c r="A135" s="37"/>
      <c r="B135" s="43"/>
      <c r="C135" s="281" t="s">
        <v>134</v>
      </c>
      <c r="D135" s="281" t="s">
        <v>549</v>
      </c>
      <c r="E135" s="16" t="s">
        <v>1</v>
      </c>
      <c r="F135" s="282">
        <v>142.76499999999999</v>
      </c>
      <c r="G135" s="37"/>
      <c r="H135" s="43"/>
    </row>
    <row r="136" s="2" customFormat="1" ht="16.8" customHeight="1">
      <c r="A136" s="37"/>
      <c r="B136" s="43"/>
      <c r="C136" s="277" t="s">
        <v>130</v>
      </c>
      <c r="D136" s="278" t="s">
        <v>1</v>
      </c>
      <c r="E136" s="279" t="s">
        <v>1</v>
      </c>
      <c r="F136" s="280">
        <v>287.03699999999998</v>
      </c>
      <c r="G136" s="37"/>
      <c r="H136" s="43"/>
    </row>
    <row r="137" s="2" customFormat="1" ht="16.8" customHeight="1">
      <c r="A137" s="37"/>
      <c r="B137" s="43"/>
      <c r="C137" s="281" t="s">
        <v>130</v>
      </c>
      <c r="D137" s="281" t="s">
        <v>522</v>
      </c>
      <c r="E137" s="16" t="s">
        <v>1</v>
      </c>
      <c r="F137" s="282">
        <v>287.03699999999998</v>
      </c>
      <c r="G137" s="37"/>
      <c r="H137" s="43"/>
    </row>
    <row r="138" s="2" customFormat="1" ht="16.8" customHeight="1">
      <c r="A138" s="37"/>
      <c r="B138" s="43"/>
      <c r="C138" s="283" t="s">
        <v>686</v>
      </c>
      <c r="D138" s="37"/>
      <c r="E138" s="37"/>
      <c r="F138" s="37"/>
      <c r="G138" s="37"/>
      <c r="H138" s="43"/>
    </row>
    <row r="139" s="2" customFormat="1" ht="16.8" customHeight="1">
      <c r="A139" s="37"/>
      <c r="B139" s="43"/>
      <c r="C139" s="281" t="s">
        <v>517</v>
      </c>
      <c r="D139" s="281" t="s">
        <v>518</v>
      </c>
      <c r="E139" s="16" t="s">
        <v>245</v>
      </c>
      <c r="F139" s="282">
        <v>287.03699999999998</v>
      </c>
      <c r="G139" s="37"/>
      <c r="H139" s="43"/>
    </row>
    <row r="140" s="2" customFormat="1" ht="16.8" customHeight="1">
      <c r="A140" s="37"/>
      <c r="B140" s="43"/>
      <c r="C140" s="281" t="s">
        <v>524</v>
      </c>
      <c r="D140" s="281" t="s">
        <v>525</v>
      </c>
      <c r="E140" s="16" t="s">
        <v>245</v>
      </c>
      <c r="F140" s="282">
        <v>3575.1529999999998</v>
      </c>
      <c r="G140" s="37"/>
      <c r="H140" s="43"/>
    </row>
    <row r="141" s="2" customFormat="1" ht="16.8" customHeight="1">
      <c r="A141" s="37"/>
      <c r="B141" s="43"/>
      <c r="C141" s="277" t="s">
        <v>96</v>
      </c>
      <c r="D141" s="278" t="s">
        <v>1</v>
      </c>
      <c r="E141" s="279" t="s">
        <v>1</v>
      </c>
      <c r="F141" s="280">
        <v>63.799999999999997</v>
      </c>
      <c r="G141" s="37"/>
      <c r="H141" s="43"/>
    </row>
    <row r="142" s="2" customFormat="1" ht="16.8" customHeight="1">
      <c r="A142" s="37"/>
      <c r="B142" s="43"/>
      <c r="C142" s="281" t="s">
        <v>96</v>
      </c>
      <c r="D142" s="281" t="s">
        <v>320</v>
      </c>
      <c r="E142" s="16" t="s">
        <v>1</v>
      </c>
      <c r="F142" s="282">
        <v>63.799999999999997</v>
      </c>
      <c r="G142" s="37"/>
      <c r="H142" s="43"/>
    </row>
    <row r="143" s="2" customFormat="1" ht="16.8" customHeight="1">
      <c r="A143" s="37"/>
      <c r="B143" s="43"/>
      <c r="C143" s="283" t="s">
        <v>686</v>
      </c>
      <c r="D143" s="37"/>
      <c r="E143" s="37"/>
      <c r="F143" s="37"/>
      <c r="G143" s="37"/>
      <c r="H143" s="43"/>
    </row>
    <row r="144" s="2" customFormat="1" ht="16.8" customHeight="1">
      <c r="A144" s="37"/>
      <c r="B144" s="43"/>
      <c r="C144" s="281" t="s">
        <v>315</v>
      </c>
      <c r="D144" s="281" t="s">
        <v>316</v>
      </c>
      <c r="E144" s="16" t="s">
        <v>236</v>
      </c>
      <c r="F144" s="282">
        <v>63.799999999999997</v>
      </c>
      <c r="G144" s="37"/>
      <c r="H144" s="43"/>
    </row>
    <row r="145" s="2" customFormat="1" ht="16.8" customHeight="1">
      <c r="A145" s="37"/>
      <c r="B145" s="43"/>
      <c r="C145" s="281" t="s">
        <v>322</v>
      </c>
      <c r="D145" s="281" t="s">
        <v>323</v>
      </c>
      <c r="E145" s="16" t="s">
        <v>245</v>
      </c>
      <c r="F145" s="282">
        <v>127.59999999999999</v>
      </c>
      <c r="G145" s="37"/>
      <c r="H145" s="43"/>
    </row>
    <row r="146" s="2" customFormat="1" ht="16.8" customHeight="1">
      <c r="A146" s="37"/>
      <c r="B146" s="43"/>
      <c r="C146" s="277" t="s">
        <v>122</v>
      </c>
      <c r="D146" s="278" t="s">
        <v>1</v>
      </c>
      <c r="E146" s="279" t="s">
        <v>1</v>
      </c>
      <c r="F146" s="280">
        <v>232.773</v>
      </c>
      <c r="G146" s="37"/>
      <c r="H146" s="43"/>
    </row>
    <row r="147" s="2" customFormat="1" ht="16.8" customHeight="1">
      <c r="A147" s="37"/>
      <c r="B147" s="43"/>
      <c r="C147" s="281" t="s">
        <v>122</v>
      </c>
      <c r="D147" s="281" t="s">
        <v>282</v>
      </c>
      <c r="E147" s="16" t="s">
        <v>1</v>
      </c>
      <c r="F147" s="282">
        <v>232.773</v>
      </c>
      <c r="G147" s="37"/>
      <c r="H147" s="43"/>
    </row>
    <row r="148" s="2" customFormat="1" ht="16.8" customHeight="1">
      <c r="A148" s="37"/>
      <c r="B148" s="43"/>
      <c r="C148" s="283" t="s">
        <v>686</v>
      </c>
      <c r="D148" s="37"/>
      <c r="E148" s="37"/>
      <c r="F148" s="37"/>
      <c r="G148" s="37"/>
      <c r="H148" s="43"/>
    </row>
    <row r="149" s="2" customFormat="1" ht="16.8" customHeight="1">
      <c r="A149" s="37"/>
      <c r="B149" s="43"/>
      <c r="C149" s="281" t="s">
        <v>277</v>
      </c>
      <c r="D149" s="281" t="s">
        <v>278</v>
      </c>
      <c r="E149" s="16" t="s">
        <v>236</v>
      </c>
      <c r="F149" s="282">
        <v>232.773</v>
      </c>
      <c r="G149" s="37"/>
      <c r="H149" s="43"/>
    </row>
    <row r="150" s="2" customFormat="1" ht="16.8" customHeight="1">
      <c r="A150" s="37"/>
      <c r="B150" s="43"/>
      <c r="C150" s="281" t="s">
        <v>284</v>
      </c>
      <c r="D150" s="281" t="s">
        <v>285</v>
      </c>
      <c r="E150" s="16" t="s">
        <v>236</v>
      </c>
      <c r="F150" s="282">
        <v>2793.2759999999998</v>
      </c>
      <c r="G150" s="37"/>
      <c r="H150" s="43"/>
    </row>
    <row r="151" s="2" customFormat="1" ht="16.8" customHeight="1">
      <c r="A151" s="37"/>
      <c r="B151" s="43"/>
      <c r="C151" s="281" t="s">
        <v>297</v>
      </c>
      <c r="D151" s="281" t="s">
        <v>298</v>
      </c>
      <c r="E151" s="16" t="s">
        <v>245</v>
      </c>
      <c r="F151" s="282">
        <v>395.714</v>
      </c>
      <c r="G151" s="37"/>
      <c r="H151" s="43"/>
    </row>
    <row r="152" s="2" customFormat="1" ht="7.44" customHeight="1">
      <c r="A152" s="37"/>
      <c r="B152" s="165"/>
      <c r="C152" s="166"/>
      <c r="D152" s="166"/>
      <c r="E152" s="166"/>
      <c r="F152" s="166"/>
      <c r="G152" s="166"/>
      <c r="H152" s="43"/>
    </row>
    <row r="153" s="2" customFormat="1">
      <c r="A153" s="37"/>
      <c r="B153" s="37"/>
      <c r="C153" s="37"/>
      <c r="D153" s="37"/>
      <c r="E153" s="37"/>
      <c r="F153" s="37"/>
      <c r="G153" s="37"/>
      <c r="H153" s="37"/>
    </row>
  </sheetData>
  <sheetProtection sheet="1" formatColumns="0" formatRows="0" objects="1" scenarios="1" spinCount="100000" saltValue="t/NVrLEKapgZKjZCbfSgYSw7ClpSqQjrmY4sIu5hzlouY1eFKNGjXzsk8J/YuvxJ4RagtYb8Mc+jkCBv1/yPow==" hashValue="dl9+wb2yqPUIPfj6jXElYu5OwF1Hlv8Y66dgaBWkjYiHPH1+JZZEUziozOR9HEZRJ3C8WlZT83/4JL1hSxlPow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KUNCIK\jkunc</dc:creator>
  <cp:lastModifiedBy>KUNCIK\jkunc</cp:lastModifiedBy>
  <dcterms:created xsi:type="dcterms:W3CDTF">2023-01-06T13:35:07Z</dcterms:created>
  <dcterms:modified xsi:type="dcterms:W3CDTF">2023-01-06T13:35:12Z</dcterms:modified>
</cp:coreProperties>
</file>